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skagit\dept\SCOG\Shared\Boards &amp; Committees\GMASC\GMASC Meeting Materials\2023\2023-12-20\"/>
    </mc:Choice>
  </mc:AlternateContent>
  <xr:revisionPtr revIDLastSave="0" documentId="13_ncr:1_{C4607865-75A6-4CEF-8F72-48B8C4F1ACF4}" xr6:coauthVersionLast="47" xr6:coauthVersionMax="47" xr10:uidLastSave="{00000000-0000-0000-0000-000000000000}"/>
  <bookViews>
    <workbookView xWindow="-28920" yWindow="-120" windowWidth="29040" windowHeight="15840" xr2:uid="{FCA9307E-CA1D-4610-A964-9AEA4719E952}"/>
  </bookViews>
  <sheets>
    <sheet name="Approved - Population" sheetId="2" r:id="rId1"/>
    <sheet name="Approved - Housing" sheetId="4" r:id="rId2"/>
    <sheet name="Approved - Employment" sheetId="3" r:id="rId3"/>
    <sheet name="Supplement - Housing" sheetId="5" r:id="rId4"/>
    <sheet name="Supplement - Employment" sheetId="6" r:id="rId5"/>
    <sheet name="Supplement - Employment Sectors" sheetId="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3" i="6" l="1"/>
  <c r="C113" i="6"/>
  <c r="D102" i="6"/>
  <c r="C102" i="6"/>
  <c r="D92" i="6"/>
  <c r="G92" i="6" s="1"/>
  <c r="C92" i="6"/>
  <c r="D82" i="6"/>
  <c r="C82" i="6"/>
  <c r="D72" i="6"/>
  <c r="C72" i="6"/>
  <c r="D62" i="6"/>
  <c r="C62" i="6"/>
  <c r="D52" i="6"/>
  <c r="C52" i="6"/>
  <c r="D42" i="6"/>
  <c r="C42" i="6"/>
  <c r="D32" i="6"/>
  <c r="C32" i="6"/>
  <c r="D22" i="6"/>
  <c r="C22" i="6"/>
  <c r="D12" i="6"/>
  <c r="C12" i="6"/>
  <c r="G112" i="6"/>
  <c r="G111" i="6"/>
  <c r="G110" i="6"/>
  <c r="G109" i="6"/>
  <c r="G108" i="6"/>
  <c r="G107" i="6"/>
  <c r="G106" i="6"/>
  <c r="G105" i="6"/>
  <c r="G104" i="6"/>
  <c r="E43" i="6"/>
  <c r="G44" i="6"/>
  <c r="G45" i="6"/>
  <c r="G46" i="6"/>
  <c r="G47" i="6"/>
  <c r="G48" i="6"/>
  <c r="G49" i="6"/>
  <c r="G50" i="6"/>
  <c r="G51" i="6"/>
  <c r="G55" i="6"/>
  <c r="G56" i="6"/>
  <c r="G59" i="6"/>
  <c r="G61" i="6"/>
  <c r="G64" i="6"/>
  <c r="G65" i="6"/>
  <c r="G66" i="6"/>
  <c r="G67" i="6"/>
  <c r="G68" i="6"/>
  <c r="G69" i="6"/>
  <c r="G70" i="6"/>
  <c r="G71" i="6"/>
  <c r="G73" i="6"/>
  <c r="G74" i="6"/>
  <c r="G75" i="6"/>
  <c r="G76" i="6"/>
  <c r="G77" i="6"/>
  <c r="G79" i="6"/>
  <c r="G81" i="6"/>
  <c r="G23" i="6"/>
  <c r="G24" i="6"/>
  <c r="G25" i="6"/>
  <c r="G26" i="6"/>
  <c r="G27" i="6"/>
  <c r="G28" i="6"/>
  <c r="G29" i="6"/>
  <c r="G30" i="6"/>
  <c r="G31" i="6"/>
  <c r="G33" i="6"/>
  <c r="G34" i="6"/>
  <c r="G35" i="6"/>
  <c r="G36" i="6"/>
  <c r="G37" i="6"/>
  <c r="G38" i="6"/>
  <c r="G39" i="6"/>
  <c r="G40" i="6"/>
  <c r="G41" i="6"/>
  <c r="G83" i="6"/>
  <c r="G84" i="6"/>
  <c r="G85" i="6"/>
  <c r="G86" i="6"/>
  <c r="G87" i="6"/>
  <c r="G88" i="6"/>
  <c r="G89" i="6"/>
  <c r="G91" i="6"/>
  <c r="G94" i="6"/>
  <c r="G95" i="6"/>
  <c r="G96" i="6"/>
  <c r="G97" i="6"/>
  <c r="G99" i="6"/>
  <c r="G101" i="6"/>
  <c r="G13" i="6"/>
  <c r="G14" i="6"/>
  <c r="G15" i="6"/>
  <c r="G16" i="6"/>
  <c r="G17" i="6"/>
  <c r="G18" i="6"/>
  <c r="G19" i="6"/>
  <c r="G20" i="6"/>
  <c r="G21" i="6"/>
  <c r="G4" i="6"/>
  <c r="G5" i="6"/>
  <c r="G6" i="6"/>
  <c r="G7" i="6"/>
  <c r="G8" i="6"/>
  <c r="G9" i="6"/>
  <c r="G10" i="6"/>
  <c r="G11" i="6"/>
  <c r="G3" i="6"/>
  <c r="E13" i="6"/>
  <c r="E14" i="6"/>
  <c r="E15" i="6"/>
  <c r="E16" i="6"/>
  <c r="E17" i="6"/>
  <c r="E18" i="6"/>
  <c r="E19" i="6"/>
  <c r="E20" i="6"/>
  <c r="E21" i="6"/>
  <c r="E44" i="6"/>
  <c r="E45" i="6"/>
  <c r="E46" i="6"/>
  <c r="E47" i="6"/>
  <c r="E48" i="6"/>
  <c r="E49" i="6"/>
  <c r="E50" i="6"/>
  <c r="E51" i="6"/>
  <c r="E53" i="6"/>
  <c r="E54" i="6"/>
  <c r="E55" i="6"/>
  <c r="E56" i="6"/>
  <c r="E57" i="6"/>
  <c r="E58" i="6"/>
  <c r="E59" i="6"/>
  <c r="E60" i="6"/>
  <c r="E61" i="6"/>
  <c r="E63" i="6"/>
  <c r="E64" i="6"/>
  <c r="E65" i="6"/>
  <c r="E66" i="6"/>
  <c r="E67" i="6"/>
  <c r="E68" i="6"/>
  <c r="E69" i="6"/>
  <c r="E70" i="6"/>
  <c r="E71" i="6"/>
  <c r="E73" i="6"/>
  <c r="E74" i="6"/>
  <c r="E75" i="6"/>
  <c r="E76" i="6"/>
  <c r="E77" i="6"/>
  <c r="E78" i="6"/>
  <c r="E79" i="6"/>
  <c r="E80" i="6"/>
  <c r="E81" i="6"/>
  <c r="E23" i="6"/>
  <c r="E24" i="6"/>
  <c r="E25" i="6"/>
  <c r="E26" i="6"/>
  <c r="E27" i="6"/>
  <c r="E28" i="6"/>
  <c r="E29" i="6"/>
  <c r="E30" i="6"/>
  <c r="E31" i="6"/>
  <c r="E33" i="6"/>
  <c r="E34" i="6"/>
  <c r="E35" i="6"/>
  <c r="E36" i="6"/>
  <c r="E37" i="6"/>
  <c r="E38" i="6"/>
  <c r="E39" i="6"/>
  <c r="E40" i="6"/>
  <c r="E41" i="6"/>
  <c r="E83" i="6"/>
  <c r="E84" i="6"/>
  <c r="E85" i="6"/>
  <c r="E86" i="6"/>
  <c r="E87" i="6"/>
  <c r="E88" i="6"/>
  <c r="E89" i="6"/>
  <c r="E90" i="6"/>
  <c r="E91" i="6"/>
  <c r="E93" i="6"/>
  <c r="E94" i="6"/>
  <c r="E95" i="6"/>
  <c r="E96" i="6"/>
  <c r="E97" i="6"/>
  <c r="E98" i="6"/>
  <c r="E99" i="6"/>
  <c r="E100" i="6"/>
  <c r="E101" i="6"/>
  <c r="E104" i="6"/>
  <c r="E105" i="6"/>
  <c r="E106" i="6"/>
  <c r="E107" i="6"/>
  <c r="E108" i="6"/>
  <c r="E109" i="6"/>
  <c r="E110" i="6"/>
  <c r="E111" i="6"/>
  <c r="E112" i="6"/>
  <c r="E5" i="6"/>
  <c r="E6" i="6"/>
  <c r="E7" i="6"/>
  <c r="E8" i="6"/>
  <c r="E9" i="6"/>
  <c r="E10" i="6"/>
  <c r="E11" i="6"/>
  <c r="E4" i="6"/>
  <c r="C103" i="6" l="1"/>
  <c r="D103" i="6"/>
  <c r="G82" i="6"/>
  <c r="G42" i="6"/>
  <c r="G12" i="6"/>
  <c r="G22" i="6"/>
  <c r="G102" i="6"/>
  <c r="G32" i="6"/>
  <c r="G52" i="6"/>
  <c r="G113" i="6"/>
  <c r="G62" i="6"/>
  <c r="E72" i="6"/>
  <c r="G72" i="6"/>
  <c r="E32" i="6"/>
  <c r="E42" i="6"/>
  <c r="E12" i="6"/>
  <c r="E92" i="6"/>
  <c r="E22" i="6"/>
  <c r="E102" i="6"/>
  <c r="E52" i="6"/>
  <c r="E113" i="6"/>
  <c r="E82" i="6"/>
  <c r="E62" i="6"/>
  <c r="D114" i="6"/>
  <c r="C114" i="6"/>
  <c r="E103" i="6" l="1"/>
  <c r="E114" i="6"/>
  <c r="F12" i="6" s="1"/>
  <c r="F102" i="6" l="1"/>
  <c r="F52" i="6"/>
  <c r="F42" i="6"/>
  <c r="F76" i="6"/>
  <c r="F53" i="6"/>
  <c r="F77" i="6"/>
  <c r="F54" i="6"/>
  <c r="F26" i="6"/>
  <c r="F63" i="6"/>
  <c r="F27" i="6"/>
  <c r="F72" i="6"/>
  <c r="F60" i="6"/>
  <c r="F61" i="6"/>
  <c r="F78" i="6"/>
  <c r="F114" i="6"/>
  <c r="F10" i="6"/>
  <c r="F79" i="6"/>
  <c r="F83" i="6"/>
  <c r="F3" i="6"/>
  <c r="F19" i="6"/>
  <c r="F80" i="6"/>
  <c r="F84" i="6"/>
  <c r="F68" i="6"/>
  <c r="F69" i="6"/>
  <c r="F25" i="6"/>
  <c r="F70" i="6"/>
  <c r="F34" i="6"/>
  <c r="F71" i="6"/>
  <c r="F91" i="6"/>
  <c r="F11" i="6"/>
  <c r="F64" i="6"/>
  <c r="F36" i="6"/>
  <c r="F56" i="6"/>
  <c r="F9" i="6"/>
  <c r="F55" i="6"/>
  <c r="F35" i="6"/>
  <c r="F28" i="6"/>
  <c r="F100" i="6"/>
  <c r="F38" i="6"/>
  <c r="F59" i="6"/>
  <c r="F15" i="6"/>
  <c r="F99" i="6"/>
  <c r="F48" i="6"/>
  <c r="F107" i="6"/>
  <c r="F17" i="6"/>
  <c r="F6" i="6"/>
  <c r="F46" i="6"/>
  <c r="F44" i="6"/>
  <c r="F66" i="6"/>
  <c r="F95" i="6"/>
  <c r="F50" i="6"/>
  <c r="F86" i="6"/>
  <c r="F90" i="6"/>
  <c r="F18" i="6"/>
  <c r="F98" i="6"/>
  <c r="F96" i="6"/>
  <c r="F106" i="6"/>
  <c r="F16" i="6"/>
  <c r="F75" i="6"/>
  <c r="F30" i="6"/>
  <c r="F101" i="6"/>
  <c r="F81" i="6"/>
  <c r="F93" i="6"/>
  <c r="F21" i="6"/>
  <c r="F105" i="6"/>
  <c r="F20" i="6"/>
  <c r="F14" i="6"/>
  <c r="F41" i="6"/>
  <c r="F5" i="6"/>
  <c r="F40" i="6"/>
  <c r="F45" i="6"/>
  <c r="F97" i="6"/>
  <c r="F111" i="6"/>
  <c r="F49" i="6"/>
  <c r="F57" i="6"/>
  <c r="F89" i="6"/>
  <c r="F112" i="6"/>
  <c r="F109" i="6"/>
  <c r="F94" i="6"/>
  <c r="F33" i="6"/>
  <c r="F29" i="6"/>
  <c r="F31" i="6"/>
  <c r="F4" i="6"/>
  <c r="F88" i="6"/>
  <c r="F43" i="6"/>
  <c r="F58" i="6"/>
  <c r="F13" i="6"/>
  <c r="F8" i="6"/>
  <c r="F65" i="6"/>
  <c r="F108" i="6"/>
  <c r="F73" i="6"/>
  <c r="F37" i="6"/>
  <c r="F67" i="6"/>
  <c r="F51" i="6"/>
  <c r="F24" i="6"/>
  <c r="F104" i="6"/>
  <c r="F23" i="6"/>
  <c r="F85" i="6"/>
  <c r="F39" i="6"/>
  <c r="F110" i="6"/>
  <c r="F74" i="6"/>
  <c r="F103" i="6"/>
  <c r="F7" i="6"/>
  <c r="F87" i="6"/>
  <c r="F47" i="6"/>
  <c r="F113" i="6"/>
  <c r="F22" i="6"/>
  <c r="F32" i="6"/>
  <c r="F82" i="6"/>
  <c r="F92" i="6"/>
  <c r="F62" i="6"/>
  <c r="D14" i="5" l="1"/>
  <c r="D16" i="5" s="1"/>
  <c r="C14" i="5"/>
  <c r="C16" i="5" s="1"/>
  <c r="B14" i="5"/>
  <c r="B16" i="5" s="1"/>
  <c r="F14" i="3"/>
  <c r="F12" i="3"/>
  <c r="F11" i="3"/>
  <c r="F10" i="3"/>
  <c r="F9" i="3"/>
  <c r="F8" i="3"/>
  <c r="F7" i="3"/>
  <c r="F6" i="3"/>
  <c r="F5" i="3"/>
  <c r="F4" i="3"/>
  <c r="F3" i="3"/>
  <c r="F14" i="2"/>
  <c r="F4" i="2"/>
  <c r="F5" i="2"/>
  <c r="F6" i="2"/>
  <c r="F7" i="2"/>
  <c r="F8" i="2"/>
  <c r="F9" i="2"/>
  <c r="F10" i="2"/>
  <c r="F11" i="2"/>
  <c r="F12" i="2"/>
  <c r="F3" i="2"/>
  <c r="H14" i="4"/>
  <c r="C13" i="4"/>
  <c r="C15" i="4" s="1"/>
  <c r="D13" i="4"/>
  <c r="D15" i="4" s="1"/>
  <c r="E13" i="4"/>
  <c r="E15" i="4" s="1"/>
  <c r="F13" i="4"/>
  <c r="F15" i="4" s="1"/>
  <c r="G13" i="4"/>
  <c r="G15" i="4" s="1"/>
  <c r="B13" i="4"/>
  <c r="B15" i="4" s="1"/>
  <c r="H4" i="4"/>
  <c r="H7" i="4"/>
  <c r="H8" i="4"/>
  <c r="H9" i="4"/>
  <c r="H10" i="4"/>
  <c r="H5" i="4"/>
  <c r="H6" i="4"/>
  <c r="H11" i="4"/>
  <c r="H12" i="4"/>
  <c r="H3" i="4"/>
  <c r="H13" i="4" l="1"/>
  <c r="H15" i="4" s="1"/>
  <c r="D14" i="2"/>
  <c r="D14" i="3" l="1"/>
  <c r="D4" i="3"/>
  <c r="D7" i="3"/>
  <c r="D8" i="3"/>
  <c r="D9" i="3"/>
  <c r="D10" i="3"/>
  <c r="D5" i="3"/>
  <c r="D6" i="3"/>
  <c r="D11" i="3"/>
  <c r="D12" i="3"/>
  <c r="D3" i="3"/>
  <c r="C13" i="3" l="1"/>
  <c r="B13" i="3"/>
  <c r="B15" i="3" s="1"/>
  <c r="C13" i="2"/>
  <c r="B13" i="2"/>
  <c r="B15" i="2" s="1"/>
  <c r="D4" i="2"/>
  <c r="D7" i="2"/>
  <c r="D10" i="2"/>
  <c r="D5" i="2"/>
  <c r="D6" i="2"/>
  <c r="D11" i="2"/>
  <c r="D12" i="2"/>
  <c r="D3" i="2"/>
  <c r="D13" i="2" l="1"/>
  <c r="C15" i="2"/>
  <c r="D15" i="2" s="1"/>
  <c r="E11" i="2" s="1"/>
  <c r="D13" i="3"/>
  <c r="C15" i="3"/>
  <c r="D15" i="3" s="1"/>
  <c r="E8" i="3" s="1"/>
  <c r="E10" i="3"/>
  <c r="E6" i="3"/>
  <c r="E14" i="3"/>
  <c r="E11" i="3"/>
  <c r="E9" i="3"/>
  <c r="E13" i="3" l="1"/>
  <c r="E5" i="3"/>
  <c r="E4" i="3"/>
  <c r="E7" i="3"/>
  <c r="E12" i="3"/>
  <c r="E15" i="3"/>
  <c r="E3" i="3"/>
  <c r="E3" i="2"/>
  <c r="E4" i="2"/>
  <c r="E10" i="2"/>
  <c r="E9" i="2"/>
  <c r="E5" i="2"/>
  <c r="E12" i="2"/>
  <c r="E13" i="2"/>
  <c r="E15" i="2"/>
  <c r="E14" i="2"/>
  <c r="E7" i="2"/>
  <c r="E8" i="2"/>
  <c r="E6" i="2"/>
</calcChain>
</file>

<file path=xl/sharedStrings.xml><?xml version="1.0" encoding="utf-8"?>
<sst xmlns="http://schemas.openxmlformats.org/spreadsheetml/2006/main" count="296" uniqueCount="94">
  <si>
    <t>Amount</t>
  </si>
  <si>
    <t>Rural (outside UGAs)</t>
  </si>
  <si>
    <t>Urban Growth Areas</t>
  </si>
  <si>
    <t>Anacortes</t>
  </si>
  <si>
    <t>Burlington</t>
  </si>
  <si>
    <t>Concrete</t>
  </si>
  <si>
    <t>Hamilton</t>
  </si>
  <si>
    <t>La Conner</t>
  </si>
  <si>
    <t>Lyman</t>
  </si>
  <si>
    <t>Mount Vernon</t>
  </si>
  <si>
    <t>Sedro-Woolley</t>
  </si>
  <si>
    <t>Bayview Ridge</t>
  </si>
  <si>
    <t>Swinomish</t>
  </si>
  <si>
    <t>UGAs Subtotal</t>
  </si>
  <si>
    <t>Grand Total</t>
  </si>
  <si>
    <t>2045 Initial Population Allocations</t>
  </si>
  <si>
    <t>2022-2045 Projected Population Growth</t>
  </si>
  <si>
    <t>2022 Population Estimates</t>
  </si>
  <si>
    <t>2022 Employment Estimates</t>
  </si>
  <si>
    <t>2045 Initial Employment Allocations</t>
  </si>
  <si>
    <t>2022-2045 Projected Employment Growth</t>
  </si>
  <si>
    <t>31-50% AMI</t>
  </si>
  <si>
    <t>51-80% AMI</t>
  </si>
  <si>
    <t>81-100% AMI</t>
  </si>
  <si>
    <t>101-120% AMI</t>
  </si>
  <si>
    <t>Above 120% AMI</t>
  </si>
  <si>
    <t>Total</t>
  </si>
  <si>
    <t>Initial Allocation of Net New Housing Needed (2020-2045)</t>
  </si>
  <si>
    <t>0-30% AMI*</t>
  </si>
  <si>
    <t>Percent of Total Growth</t>
  </si>
  <si>
    <t>Percent Growth by Area</t>
  </si>
  <si>
    <t>N/A</t>
  </si>
  <si>
    <t>PSH</t>
  </si>
  <si>
    <t>Non-PSH</t>
  </si>
  <si>
    <t>0-30% AMI Detail</t>
  </si>
  <si>
    <t>Notes:</t>
  </si>
  <si>
    <t>1. Percentages may not sum due to rounding.</t>
  </si>
  <si>
    <t>2. Figures may vary from Skagit County Population, Housing and Employment Growth Allocations Methodology findings due to rounding.</t>
  </si>
  <si>
    <t>3. UGA is “Urban Growth Area”.</t>
  </si>
  <si>
    <t>1. Figures may vary from Skagit County Population, Housing and Employment Growth Allocations Methodology findings due to rounding.</t>
  </si>
  <si>
    <t>2. UGA is “Urban Growth Area”.</t>
  </si>
  <si>
    <t>3. AMI is “Area Median Income”.</t>
  </si>
  <si>
    <t>4. Emergency housing needs are documented in the Skagit County Population, Housing and Employment Growth Allocations Methodology.</t>
  </si>
  <si>
    <t>* 0-30% AMI includes permanent supportive housing and non-permanent supportive housing.</t>
  </si>
  <si>
    <t>4. The 2015 Planned Action Environmental Impact Statement for the SWIFT Center (formerly known as the “North Cascades Gateway Center”) in Sedro-Woolley anticipates 2,855 additional jobs from 2016–2036. These additional jobs are not explicitly included with the 2045 initial employment allocation, though the land capacity analysis Sedro-Woolley conducts, and regional reconciliation process expected to begin in late 2024, can account for additional planned employment growth.</t>
  </si>
  <si>
    <t>Emergency Housing Needs (Temporary)*</t>
  </si>
  <si>
    <t>* Emergency Housing Needs are expressed as beds rather than housing units like Non-PSH and PSH housing need. Additionally, Emergency Housing Needs are not adjusted based on the Growth Management Act Technical Advisory Committee recommendation and reflects the results of the Housing All Planning Tool Method A alone.</t>
  </si>
  <si>
    <t>4. PSH is "Permanent Supportive Housing".</t>
  </si>
  <si>
    <t>Resource</t>
  </si>
  <si>
    <t>WTCU</t>
  </si>
  <si>
    <t>Mfg</t>
  </si>
  <si>
    <t>Retail</t>
  </si>
  <si>
    <t>FIRES</t>
  </si>
  <si>
    <t>Edu</t>
  </si>
  <si>
    <t>Gov</t>
  </si>
  <si>
    <t>Health</t>
  </si>
  <si>
    <t>Self-Employment</t>
  </si>
  <si>
    <t>Employment Sectors</t>
  </si>
  <si>
    <t>Anacortes Total</t>
  </si>
  <si>
    <t>Burlington Total</t>
  </si>
  <si>
    <t>Concrete Total</t>
  </si>
  <si>
    <t>Hamilton Total</t>
  </si>
  <si>
    <t>La Conner Total</t>
  </si>
  <si>
    <t>Lyman Total</t>
  </si>
  <si>
    <t>Mount Vernon Total</t>
  </si>
  <si>
    <t>Sedro-Woolley Total</t>
  </si>
  <si>
    <t>Bayview Ridge Total</t>
  </si>
  <si>
    <t>Swinomish Total</t>
  </si>
  <si>
    <t>Rural Total</t>
  </si>
  <si>
    <t>2. All subtotals and totals rounded to nearest whole number to maintain consistency with approved employment table. Figures by employment sector may not sum due to rounding.</t>
  </si>
  <si>
    <t>Description</t>
  </si>
  <si>
    <t>Agriculture, Forestry, Fishing and Hunting</t>
  </si>
  <si>
    <t>Mining</t>
  </si>
  <si>
    <t>Utilities</t>
  </si>
  <si>
    <t>Construction</t>
  </si>
  <si>
    <t>Manufacturing</t>
  </si>
  <si>
    <t>Wholesale Trade</t>
  </si>
  <si>
    <t>Retail Trade</t>
  </si>
  <si>
    <t>Transportation and Warehousing</t>
  </si>
  <si>
    <t>Information</t>
  </si>
  <si>
    <t>Finance and Insurance</t>
  </si>
  <si>
    <t>Real Estate and Rental and Leasing</t>
  </si>
  <si>
    <t>Professional, Scientific, and Technical Services</t>
  </si>
  <si>
    <t>Management of Companies and Enterprises</t>
  </si>
  <si>
    <t>Administrative and Support and Waste Management and Remediation Services</t>
  </si>
  <si>
    <t>Educational Services</t>
  </si>
  <si>
    <t>Health Care and Social Assistance</t>
  </si>
  <si>
    <t>Arts, Entertainment, and Recreation</t>
  </si>
  <si>
    <t>Accommodation and Food Services</t>
  </si>
  <si>
    <t>Other Services (except Public Administration)</t>
  </si>
  <si>
    <t>Public Administration</t>
  </si>
  <si>
    <t>North American Industrial Classification System</t>
  </si>
  <si>
    <t>1. Self-Employment is not classified by employment sector.</t>
  </si>
  <si>
    <t>2-Digit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</si>
</sst>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8" x14ac:knownFonts="1">
    <font>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b/>
      <sz val="11"/>
      <name val="Calibri"/>
      <family val="2"/>
      <scheme val="minor"/>
    </font>
    <font>
      <sz val="11"/>
      <name val="Calibri"/>
      <family val="2"/>
      <scheme val="minor"/>
    </font>
    <font>
      <sz val="11"/>
      <color theme="0"/>
      <name val="Calibri"/>
      <family val="2"/>
      <scheme val="minor"/>
    </font>
    <font>
      <b/>
      <sz val="11"/>
      <color rgb="FFFF000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2" tint="-9.9978637043366805E-2"/>
        <bgColor indexed="64"/>
      </patternFill>
    </fill>
  </fills>
  <borders count="8">
    <border>
      <left/>
      <right/>
      <top/>
      <bottom/>
      <diagonal/>
    </border>
    <border>
      <left/>
      <right/>
      <top/>
      <bottom style="thin">
        <color indexed="64"/>
      </bottom>
      <diagonal/>
    </border>
    <border>
      <left/>
      <right/>
      <top style="thin">
        <color indexed="64"/>
      </top>
      <bottom/>
      <diagonal/>
    </border>
    <border>
      <left/>
      <right/>
      <top style="medium">
        <color auto="1"/>
      </top>
      <bottom/>
      <diagonal/>
    </border>
    <border>
      <left/>
      <right/>
      <top style="medium">
        <color indexed="64"/>
      </top>
      <bottom style="thin">
        <color indexed="64"/>
      </bottom>
      <diagonal/>
    </border>
    <border>
      <left/>
      <right/>
      <top/>
      <bottom style="medium">
        <color auto="1"/>
      </bottom>
      <diagonal/>
    </border>
    <border>
      <left/>
      <right/>
      <top style="thin">
        <color indexed="64"/>
      </top>
      <bottom style="medium">
        <color indexed="64"/>
      </bottom>
      <diagonal/>
    </border>
    <border>
      <left/>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116">
    <xf numFmtId="0" fontId="0" fillId="0" borderId="0" xfId="0"/>
    <xf numFmtId="3" fontId="0" fillId="0" borderId="0" xfId="1" applyNumberFormat="1" applyFont="1" applyFill="1" applyBorder="1"/>
    <xf numFmtId="0" fontId="1" fillId="2" borderId="1" xfId="0" applyFont="1" applyFill="1" applyBorder="1" applyAlignment="1">
      <alignment horizontal="center" vertical="center" wrapText="1"/>
    </xf>
    <xf numFmtId="3" fontId="0" fillId="2" borderId="0" xfId="1" applyNumberFormat="1" applyFont="1" applyFill="1"/>
    <xf numFmtId="3" fontId="5" fillId="2" borderId="0" xfId="1" applyNumberFormat="1" applyFont="1" applyFill="1"/>
    <xf numFmtId="3" fontId="0" fillId="2" borderId="1" xfId="1" applyNumberFormat="1" applyFont="1" applyFill="1" applyBorder="1"/>
    <xf numFmtId="3" fontId="5" fillId="2" borderId="1" xfId="1" applyNumberFormat="1" applyFont="1" applyFill="1" applyBorder="1"/>
    <xf numFmtId="0" fontId="1" fillId="2" borderId="0" xfId="0" applyFont="1" applyFill="1" applyAlignment="1">
      <alignment horizontal="right"/>
    </xf>
    <xf numFmtId="3" fontId="1" fillId="2" borderId="0" xfId="1" applyNumberFormat="1" applyFont="1" applyFill="1" applyBorder="1"/>
    <xf numFmtId="3" fontId="4" fillId="2" borderId="0" xfId="1" applyNumberFormat="1" applyFont="1" applyFill="1" applyBorder="1"/>
    <xf numFmtId="0" fontId="1" fillId="2" borderId="5" xfId="0" applyFont="1" applyFill="1" applyBorder="1" applyAlignment="1">
      <alignment horizontal="right"/>
    </xf>
    <xf numFmtId="3" fontId="1" fillId="2" borderId="5" xfId="1" applyNumberFormat="1" applyFont="1" applyFill="1" applyBorder="1"/>
    <xf numFmtId="3" fontId="4" fillId="2" borderId="5" xfId="1" applyNumberFormat="1" applyFont="1" applyFill="1" applyBorder="1"/>
    <xf numFmtId="164" fontId="0" fillId="2" borderId="0" xfId="2" applyNumberFormat="1" applyFont="1" applyFill="1"/>
    <xf numFmtId="164" fontId="0" fillId="2" borderId="1" xfId="2" applyNumberFormat="1" applyFont="1" applyFill="1" applyBorder="1"/>
    <xf numFmtId="3" fontId="4" fillId="2" borderId="0" xfId="1" applyNumberFormat="1" applyFont="1" applyFill="1"/>
    <xf numFmtId="164" fontId="1" fillId="2" borderId="0" xfId="2" applyNumberFormat="1" applyFont="1" applyFill="1"/>
    <xf numFmtId="164" fontId="1" fillId="2" borderId="5" xfId="2" applyNumberFormat="1" applyFont="1" applyFill="1" applyBorder="1"/>
    <xf numFmtId="0" fontId="1" fillId="2" borderId="6" xfId="0" applyFont="1" applyFill="1" applyBorder="1" applyAlignment="1">
      <alignment horizontal="right"/>
    </xf>
    <xf numFmtId="0" fontId="6" fillId="0" borderId="0" xfId="0" applyFont="1" applyAlignment="1">
      <alignment vertical="center" wrapText="1"/>
    </xf>
    <xf numFmtId="0" fontId="3" fillId="0" borderId="0" xfId="0" applyFont="1" applyAlignment="1">
      <alignment horizontal="center"/>
    </xf>
    <xf numFmtId="0" fontId="3" fillId="0" borderId="0" xfId="0" applyFont="1" applyAlignment="1">
      <alignment horizontal="right"/>
    </xf>
    <xf numFmtId="3" fontId="5" fillId="0" borderId="0" xfId="1" applyNumberFormat="1" applyFont="1" applyFill="1"/>
    <xf numFmtId="3" fontId="5" fillId="0" borderId="0" xfId="1" applyNumberFormat="1" applyFont="1" applyFill="1" applyBorder="1"/>
    <xf numFmtId="3" fontId="1" fillId="0" borderId="0" xfId="1" applyNumberFormat="1" applyFont="1" applyFill="1" applyBorder="1"/>
    <xf numFmtId="3" fontId="0" fillId="2" borderId="0" xfId="1" applyNumberFormat="1" applyFont="1" applyFill="1" applyBorder="1"/>
    <xf numFmtId="3" fontId="1" fillId="2" borderId="2" xfId="1" applyNumberFormat="1" applyFont="1" applyFill="1" applyBorder="1"/>
    <xf numFmtId="0" fontId="1" fillId="0" borderId="0" xfId="0" applyFont="1" applyAlignment="1">
      <alignment horizontal="center" vertical="center" wrapText="1"/>
    </xf>
    <xf numFmtId="3" fontId="3" fillId="0" borderId="0" xfId="1" applyNumberFormat="1" applyFont="1" applyFill="1" applyBorder="1"/>
    <xf numFmtId="3" fontId="1" fillId="0" borderId="0" xfId="0" applyNumberFormat="1" applyFont="1"/>
    <xf numFmtId="3" fontId="7" fillId="0" borderId="0" xfId="1" applyNumberFormat="1" applyFont="1" applyFill="1" applyBorder="1"/>
    <xf numFmtId="0" fontId="4" fillId="2" borderId="0" xfId="0" applyFont="1" applyFill="1" applyAlignment="1">
      <alignment horizontal="right" vertical="center"/>
    </xf>
    <xf numFmtId="164" fontId="0" fillId="2" borderId="0" xfId="2" applyNumberFormat="1" applyFont="1" applyFill="1" applyAlignment="1">
      <alignment vertical="center"/>
    </xf>
    <xf numFmtId="164" fontId="1" fillId="2" borderId="0" xfId="2" applyNumberFormat="1" applyFont="1" applyFill="1" applyAlignment="1">
      <alignment vertical="center"/>
    </xf>
    <xf numFmtId="164" fontId="1" fillId="2" borderId="1" xfId="2" applyNumberFormat="1" applyFont="1" applyFill="1" applyBorder="1" applyAlignment="1">
      <alignment vertical="center"/>
    </xf>
    <xf numFmtId="164" fontId="1" fillId="2" borderId="6" xfId="2" applyNumberFormat="1" applyFont="1" applyFill="1" applyBorder="1" applyAlignment="1">
      <alignment vertical="center"/>
    </xf>
    <xf numFmtId="164" fontId="1" fillId="2" borderId="0" xfId="2" applyNumberFormat="1" applyFont="1" applyFill="1" applyBorder="1" applyAlignment="1">
      <alignment vertical="center"/>
    </xf>
    <xf numFmtId="3" fontId="1" fillId="2" borderId="2" xfId="0" applyNumberFormat="1" applyFont="1" applyFill="1" applyBorder="1" applyAlignment="1">
      <alignment vertical="center"/>
    </xf>
    <xf numFmtId="164" fontId="1" fillId="2" borderId="2" xfId="2" applyNumberFormat="1" applyFont="1" applyFill="1" applyBorder="1" applyAlignment="1">
      <alignment vertical="center"/>
    </xf>
    <xf numFmtId="3" fontId="4" fillId="2" borderId="2" xfId="0" applyNumberFormat="1" applyFont="1" applyFill="1" applyBorder="1" applyAlignment="1">
      <alignment vertical="center"/>
    </xf>
    <xf numFmtId="3" fontId="1" fillId="2" borderId="7" xfId="0" applyNumberFormat="1" applyFont="1" applyFill="1" applyBorder="1" applyAlignment="1">
      <alignment vertical="center"/>
    </xf>
    <xf numFmtId="164" fontId="1" fillId="2" borderId="7" xfId="2" applyNumberFormat="1" applyFont="1" applyFill="1" applyBorder="1" applyAlignment="1">
      <alignment vertical="center"/>
    </xf>
    <xf numFmtId="164" fontId="1" fillId="2" borderId="6" xfId="2" applyNumberFormat="1" applyFont="1" applyFill="1" applyBorder="1" applyAlignment="1">
      <alignment horizontal="right" vertical="center"/>
    </xf>
    <xf numFmtId="164" fontId="1" fillId="2" borderId="7" xfId="2" applyNumberFormat="1" applyFont="1" applyFill="1" applyBorder="1" applyAlignment="1">
      <alignment horizontal="right" vertical="center"/>
    </xf>
    <xf numFmtId="164" fontId="4" fillId="2" borderId="0" xfId="2" applyNumberFormat="1" applyFont="1" applyFill="1" applyBorder="1" applyAlignment="1">
      <alignment vertical="center"/>
    </xf>
    <xf numFmtId="3" fontId="4" fillId="2" borderId="7" xfId="0" applyNumberFormat="1" applyFont="1" applyFill="1" applyBorder="1" applyAlignment="1">
      <alignment vertical="center"/>
    </xf>
    <xf numFmtId="3" fontId="4" fillId="2" borderId="5" xfId="0" applyNumberFormat="1" applyFont="1" applyFill="1" applyBorder="1" applyAlignment="1">
      <alignment vertical="center"/>
    </xf>
    <xf numFmtId="164" fontId="4" fillId="2" borderId="7" xfId="2" applyNumberFormat="1" applyFont="1" applyFill="1" applyBorder="1" applyAlignment="1">
      <alignment vertical="center"/>
    </xf>
    <xf numFmtId="0" fontId="1" fillId="2" borderId="3" xfId="0" applyFont="1" applyFill="1" applyBorder="1"/>
    <xf numFmtId="0" fontId="1" fillId="2" borderId="1" xfId="0" applyFont="1" applyFill="1" applyBorder="1"/>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0" xfId="0" applyFont="1" applyFill="1" applyAlignment="1">
      <alignment horizontal="center" vertical="center" wrapText="1"/>
    </xf>
    <xf numFmtId="0" fontId="4" fillId="2" borderId="0" xfId="0" applyFont="1" applyFill="1" applyAlignment="1">
      <alignment horizontal="right" vertical="center"/>
    </xf>
    <xf numFmtId="0" fontId="1" fillId="2" borderId="0" xfId="0" applyFont="1" applyFill="1" applyAlignment="1">
      <alignment horizontal="right" vertical="center"/>
    </xf>
    <xf numFmtId="0" fontId="1" fillId="2" borderId="5" xfId="0" applyFont="1" applyFill="1" applyBorder="1" applyAlignment="1">
      <alignment horizontal="right" vertical="center"/>
    </xf>
    <xf numFmtId="0" fontId="1" fillId="2" borderId="0" xfId="0" applyFont="1" applyFill="1" applyAlignment="1">
      <alignment horizontal="left" vertical="center"/>
    </xf>
    <xf numFmtId="0" fontId="1" fillId="2" borderId="1" xfId="0" applyFont="1" applyFill="1" applyBorder="1" applyAlignment="1">
      <alignment horizontal="left" vertical="center"/>
    </xf>
    <xf numFmtId="0" fontId="0" fillId="0" borderId="0" xfId="0" applyFont="1"/>
    <xf numFmtId="0" fontId="0" fillId="0" borderId="0" xfId="0" applyFont="1" applyAlignment="1">
      <alignment vertical="center" wrapText="1"/>
    </xf>
    <xf numFmtId="0" fontId="0" fillId="2" borderId="0" xfId="0" applyFont="1" applyFill="1"/>
    <xf numFmtId="0" fontId="0" fillId="0" borderId="0" xfId="0" applyFont="1" applyAlignment="1">
      <alignment horizontal="left" indent="1"/>
    </xf>
    <xf numFmtId="3" fontId="0" fillId="0" borderId="0" xfId="0" applyNumberFormat="1" applyFont="1"/>
    <xf numFmtId="0" fontId="0" fillId="2" borderId="1" xfId="0" applyFont="1" applyFill="1" applyBorder="1"/>
    <xf numFmtId="0" fontId="0" fillId="0" borderId="0" xfId="0" applyFont="1" applyAlignment="1">
      <alignment vertical="center"/>
    </xf>
    <xf numFmtId="0" fontId="0" fillId="2" borderId="0" xfId="0" applyFont="1" applyFill="1" applyAlignment="1">
      <alignment vertical="center"/>
    </xf>
    <xf numFmtId="3" fontId="0" fillId="2" borderId="0" xfId="0" applyNumberFormat="1" applyFont="1" applyFill="1" applyAlignment="1">
      <alignment vertical="center"/>
    </xf>
    <xf numFmtId="0" fontId="0" fillId="2" borderId="5" xfId="0" applyFont="1" applyFill="1" applyBorder="1"/>
    <xf numFmtId="0" fontId="0" fillId="2" borderId="0" xfId="0" applyFont="1" applyFill="1" applyAlignment="1">
      <alignment horizontal="right"/>
    </xf>
    <xf numFmtId="0" fontId="0" fillId="2" borderId="5" xfId="0" applyFont="1" applyFill="1" applyBorder="1" applyAlignment="1">
      <alignment horizontal="right"/>
    </xf>
    <xf numFmtId="0" fontId="0" fillId="3" borderId="2" xfId="0" applyFont="1" applyFill="1" applyBorder="1" applyAlignment="1">
      <alignment horizontal="left" vertical="center"/>
    </xf>
    <xf numFmtId="0" fontId="0" fillId="3" borderId="0" xfId="0" applyFont="1" applyFill="1" applyAlignment="1">
      <alignment horizontal="left" vertical="center"/>
    </xf>
    <xf numFmtId="0" fontId="0" fillId="3" borderId="0" xfId="0" applyFont="1" applyFill="1" applyAlignment="1">
      <alignment vertical="center"/>
    </xf>
    <xf numFmtId="3" fontId="0" fillId="3" borderId="0" xfId="0" applyNumberFormat="1" applyFont="1" applyFill="1" applyAlignment="1">
      <alignment vertical="center"/>
    </xf>
    <xf numFmtId="164" fontId="0" fillId="3" borderId="0" xfId="2" applyNumberFormat="1" applyFont="1" applyFill="1" applyAlignment="1">
      <alignment vertical="center"/>
    </xf>
    <xf numFmtId="164" fontId="0" fillId="3" borderId="1" xfId="2" applyNumberFormat="1" applyFont="1" applyFill="1" applyBorder="1" applyAlignment="1">
      <alignment vertical="center"/>
    </xf>
    <xf numFmtId="0" fontId="0" fillId="4" borderId="0" xfId="0" applyFont="1" applyFill="1" applyAlignment="1">
      <alignment horizontal="left" vertical="center"/>
    </xf>
    <xf numFmtId="0" fontId="0" fillId="4" borderId="0" xfId="0" applyFont="1" applyFill="1" applyAlignment="1">
      <alignment vertical="center"/>
    </xf>
    <xf numFmtId="3" fontId="0" fillId="4" borderId="0" xfId="0" applyNumberFormat="1" applyFont="1" applyFill="1" applyAlignment="1">
      <alignment vertical="center"/>
    </xf>
    <xf numFmtId="164" fontId="0" fillId="4" borderId="0" xfId="2" applyNumberFormat="1" applyFont="1" applyFill="1" applyAlignment="1">
      <alignment vertical="center"/>
    </xf>
    <xf numFmtId="164" fontId="0" fillId="4" borderId="1" xfId="2" applyNumberFormat="1" applyFont="1" applyFill="1" applyBorder="1" applyAlignment="1">
      <alignment vertical="center"/>
    </xf>
    <xf numFmtId="0" fontId="0" fillId="5" borderId="0" xfId="0" applyFont="1" applyFill="1" applyAlignment="1">
      <alignment horizontal="left" vertical="center"/>
    </xf>
    <xf numFmtId="0" fontId="0" fillId="5" borderId="0" xfId="0" applyFont="1" applyFill="1" applyAlignment="1">
      <alignment vertical="center"/>
    </xf>
    <xf numFmtId="3" fontId="0" fillId="5" borderId="0" xfId="0" applyNumberFormat="1" applyFont="1" applyFill="1" applyAlignment="1">
      <alignment vertical="center"/>
    </xf>
    <xf numFmtId="164" fontId="0" fillId="5" borderId="0" xfId="2" applyNumberFormat="1" applyFont="1" applyFill="1" applyAlignment="1">
      <alignment vertical="center"/>
    </xf>
    <xf numFmtId="164" fontId="0" fillId="5" borderId="0" xfId="2" applyNumberFormat="1" applyFont="1" applyFill="1" applyBorder="1" applyAlignment="1">
      <alignment vertical="center"/>
    </xf>
    <xf numFmtId="164" fontId="0" fillId="5" borderId="1" xfId="2" applyNumberFormat="1" applyFont="1" applyFill="1" applyBorder="1" applyAlignment="1">
      <alignment vertical="center"/>
    </xf>
    <xf numFmtId="0" fontId="0" fillId="6" borderId="0" xfId="0" applyFont="1" applyFill="1" applyAlignment="1">
      <alignment horizontal="left" vertical="center"/>
    </xf>
    <xf numFmtId="0" fontId="0" fillId="6" borderId="0" xfId="0" applyFont="1" applyFill="1" applyAlignment="1">
      <alignment vertical="center"/>
    </xf>
    <xf numFmtId="3" fontId="0" fillId="6" borderId="0" xfId="0" applyNumberFormat="1" applyFont="1" applyFill="1" applyAlignment="1">
      <alignment vertical="center"/>
    </xf>
    <xf numFmtId="164" fontId="0" fillId="6" borderId="0" xfId="2" applyNumberFormat="1" applyFont="1" applyFill="1" applyAlignment="1">
      <alignment vertical="center"/>
    </xf>
    <xf numFmtId="164" fontId="0" fillId="6" borderId="0" xfId="2" applyNumberFormat="1" applyFont="1" applyFill="1" applyBorder="1" applyAlignment="1">
      <alignment vertical="center"/>
    </xf>
    <xf numFmtId="164" fontId="0" fillId="6" borderId="1" xfId="2" applyNumberFormat="1" applyFont="1" applyFill="1" applyBorder="1" applyAlignment="1">
      <alignment vertical="center"/>
    </xf>
    <xf numFmtId="0" fontId="0" fillId="7" borderId="0" xfId="0" applyFont="1" applyFill="1" applyAlignment="1">
      <alignment horizontal="left" vertical="center"/>
    </xf>
    <xf numFmtId="0" fontId="0" fillId="7" borderId="0" xfId="0" applyFont="1" applyFill="1" applyAlignment="1">
      <alignment vertical="center"/>
    </xf>
    <xf numFmtId="3" fontId="0" fillId="7" borderId="0" xfId="0" applyNumberFormat="1" applyFont="1" applyFill="1" applyAlignment="1">
      <alignment vertical="center"/>
    </xf>
    <xf numFmtId="164" fontId="0" fillId="7" borderId="0" xfId="2" applyNumberFormat="1" applyFont="1" applyFill="1" applyAlignment="1">
      <alignment vertical="center"/>
    </xf>
    <xf numFmtId="164" fontId="0" fillId="7" borderId="0" xfId="2" applyNumberFormat="1" applyFont="1" applyFill="1" applyBorder="1" applyAlignment="1">
      <alignment vertical="center"/>
    </xf>
    <xf numFmtId="164" fontId="0" fillId="7" borderId="1" xfId="2" applyNumberFormat="1" applyFont="1" applyFill="1" applyBorder="1" applyAlignment="1">
      <alignment vertical="center"/>
    </xf>
    <xf numFmtId="164" fontId="0" fillId="3" borderId="0" xfId="2" applyNumberFormat="1" applyFont="1" applyFill="1" applyBorder="1" applyAlignment="1">
      <alignment vertical="center"/>
    </xf>
    <xf numFmtId="164" fontId="0" fillId="4" borderId="0" xfId="2" applyNumberFormat="1" applyFont="1" applyFill="1" applyBorder="1" applyAlignment="1">
      <alignment vertical="center"/>
    </xf>
    <xf numFmtId="0" fontId="0" fillId="8" borderId="0" xfId="0" applyFont="1" applyFill="1" applyAlignment="1">
      <alignment horizontal="left" vertical="center"/>
    </xf>
    <xf numFmtId="0" fontId="0" fillId="8" borderId="0" xfId="0" applyFont="1" applyFill="1" applyAlignment="1">
      <alignment vertical="center"/>
    </xf>
    <xf numFmtId="3" fontId="0" fillId="8" borderId="0" xfId="0" applyNumberFormat="1" applyFont="1" applyFill="1" applyAlignment="1">
      <alignment vertical="center"/>
    </xf>
    <xf numFmtId="164" fontId="0" fillId="8" borderId="0" xfId="2" applyNumberFormat="1" applyFont="1" applyFill="1" applyAlignment="1">
      <alignment vertical="center"/>
    </xf>
    <xf numFmtId="164" fontId="0" fillId="8" borderId="0" xfId="2" applyNumberFormat="1" applyFont="1" applyFill="1" applyBorder="1" applyAlignment="1">
      <alignment vertical="center"/>
    </xf>
    <xf numFmtId="164" fontId="0" fillId="8" borderId="1" xfId="2" applyNumberFormat="1" applyFont="1" applyFill="1" applyBorder="1" applyAlignment="1">
      <alignment vertical="center"/>
    </xf>
    <xf numFmtId="0" fontId="0" fillId="9" borderId="0" xfId="0" applyFont="1" applyFill="1" applyAlignment="1">
      <alignment horizontal="left" vertical="center"/>
    </xf>
    <xf numFmtId="0" fontId="0" fillId="9" borderId="0" xfId="0" applyFont="1" applyFill="1" applyAlignment="1">
      <alignment vertical="center"/>
    </xf>
    <xf numFmtId="3" fontId="0" fillId="9" borderId="0" xfId="0" applyNumberFormat="1" applyFont="1" applyFill="1" applyAlignment="1">
      <alignment vertical="center"/>
    </xf>
    <xf numFmtId="164" fontId="0" fillId="9" borderId="0" xfId="2" applyNumberFormat="1" applyFont="1" applyFill="1" applyAlignment="1">
      <alignment vertical="center"/>
    </xf>
    <xf numFmtId="164" fontId="0" fillId="9" borderId="1" xfId="2" applyNumberFormat="1" applyFont="1" applyFill="1" applyBorder="1" applyAlignment="1">
      <alignment vertical="center"/>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BE684-43EF-4A38-BD71-94A7392934FC}">
  <dimension ref="A1:K23"/>
  <sheetViews>
    <sheetView tabSelected="1" zoomScale="150" zoomScaleNormal="150" workbookViewId="0">
      <selection sqref="A1:A2"/>
    </sheetView>
  </sheetViews>
  <sheetFormatPr defaultRowHeight="14.4" x14ac:dyDescent="0.3"/>
  <cols>
    <col min="1" max="1" width="25.77734375" style="62" customWidth="1"/>
    <col min="2" max="6" width="15.77734375" style="62" customWidth="1"/>
    <col min="7" max="10" width="8.88671875" style="62"/>
    <col min="11" max="12" width="15.33203125" style="62" bestFit="1" customWidth="1"/>
    <col min="13" max="13" width="22.44140625" style="62" bestFit="1" customWidth="1"/>
    <col min="14" max="14" width="27.44140625" style="62" bestFit="1" customWidth="1"/>
    <col min="15" max="15" width="15.6640625" style="62" bestFit="1" customWidth="1"/>
    <col min="16" max="16384" width="8.88671875" style="62"/>
  </cols>
  <sheetData>
    <row r="1" spans="1:11" ht="15" customHeight="1" x14ac:dyDescent="0.3">
      <c r="A1" s="52" t="s">
        <v>2</v>
      </c>
      <c r="B1" s="50" t="s">
        <v>17</v>
      </c>
      <c r="C1" s="50" t="s">
        <v>15</v>
      </c>
      <c r="D1" s="54" t="s">
        <v>16</v>
      </c>
      <c r="E1" s="54"/>
      <c r="F1" s="54"/>
    </row>
    <row r="2" spans="1:11" ht="27.75" customHeight="1" x14ac:dyDescent="0.3">
      <c r="A2" s="53"/>
      <c r="B2" s="51"/>
      <c r="C2" s="51"/>
      <c r="D2" s="2" t="s">
        <v>0</v>
      </c>
      <c r="E2" s="2" t="s">
        <v>29</v>
      </c>
      <c r="F2" s="2" t="s">
        <v>30</v>
      </c>
      <c r="H2" s="19"/>
      <c r="I2" s="19"/>
      <c r="J2" s="63"/>
      <c r="K2" s="63"/>
    </row>
    <row r="3" spans="1:11" x14ac:dyDescent="0.3">
      <c r="A3" s="64" t="s">
        <v>3</v>
      </c>
      <c r="B3" s="3">
        <v>17983</v>
      </c>
      <c r="C3" s="3">
        <v>22971</v>
      </c>
      <c r="D3" s="3">
        <f>C3-B3</f>
        <v>4988</v>
      </c>
      <c r="E3" s="13">
        <f t="shared" ref="E3:E15" si="0">D3/$D$15</f>
        <v>0.16862175044792266</v>
      </c>
      <c r="F3" s="13">
        <f>(C3-B3)/B3</f>
        <v>0.27737307457042765</v>
      </c>
      <c r="H3" s="19"/>
      <c r="I3" s="19"/>
      <c r="J3" s="63"/>
      <c r="K3" s="63"/>
    </row>
    <row r="4" spans="1:11" x14ac:dyDescent="0.3">
      <c r="A4" s="64" t="s">
        <v>4</v>
      </c>
      <c r="B4" s="3">
        <v>12111</v>
      </c>
      <c r="C4" s="3">
        <v>16930</v>
      </c>
      <c r="D4" s="3">
        <f>C4-B4</f>
        <v>4819</v>
      </c>
      <c r="E4" s="13">
        <f t="shared" si="0"/>
        <v>0.16290862377877691</v>
      </c>
      <c r="F4" s="13">
        <f t="shared" ref="F4:F14" si="1">(C4-B4)/B4</f>
        <v>0.39790273305259682</v>
      </c>
      <c r="H4" s="19"/>
      <c r="I4" s="19"/>
      <c r="J4" s="63"/>
      <c r="K4" s="63"/>
    </row>
    <row r="5" spans="1:11" x14ac:dyDescent="0.3">
      <c r="A5" s="64" t="s">
        <v>9</v>
      </c>
      <c r="B5" s="3">
        <v>37679</v>
      </c>
      <c r="C5" s="3">
        <v>46460</v>
      </c>
      <c r="D5" s="3">
        <f>C5-B5</f>
        <v>8781</v>
      </c>
      <c r="E5" s="13">
        <f t="shared" si="0"/>
        <v>0.29684594841283257</v>
      </c>
      <c r="F5" s="13">
        <f t="shared" si="1"/>
        <v>0.23304758618859311</v>
      </c>
      <c r="H5" s="19"/>
      <c r="I5" s="19"/>
      <c r="J5" s="63"/>
      <c r="K5" s="63"/>
    </row>
    <row r="6" spans="1:11" x14ac:dyDescent="0.3">
      <c r="A6" s="64" t="s">
        <v>10</v>
      </c>
      <c r="B6" s="3">
        <v>14096</v>
      </c>
      <c r="C6" s="3">
        <v>18582</v>
      </c>
      <c r="D6" s="3">
        <f>C6-B6</f>
        <v>4486</v>
      </c>
      <c r="E6" s="13">
        <f t="shared" si="0"/>
        <v>0.15165139785673237</v>
      </c>
      <c r="F6" s="13">
        <f t="shared" si="1"/>
        <v>0.31824631101021567</v>
      </c>
      <c r="H6" s="19"/>
      <c r="I6" s="19"/>
      <c r="J6" s="63"/>
      <c r="K6" s="63"/>
    </row>
    <row r="7" spans="1:11" x14ac:dyDescent="0.3">
      <c r="A7" s="64" t="s">
        <v>5</v>
      </c>
      <c r="B7" s="3">
        <v>949</v>
      </c>
      <c r="C7" s="3">
        <v>1130</v>
      </c>
      <c r="D7" s="3">
        <f>C7-B7</f>
        <v>181</v>
      </c>
      <c r="E7" s="13">
        <f t="shared" si="0"/>
        <v>6.1187924681383324E-3</v>
      </c>
      <c r="F7" s="13">
        <f t="shared" si="1"/>
        <v>0.19072708113804004</v>
      </c>
    </row>
    <row r="8" spans="1:11" x14ac:dyDescent="0.3">
      <c r="A8" s="64" t="s">
        <v>6</v>
      </c>
      <c r="B8" s="3">
        <v>302</v>
      </c>
      <c r="C8" s="3">
        <v>302</v>
      </c>
      <c r="D8" s="3">
        <v>0</v>
      </c>
      <c r="E8" s="13">
        <f t="shared" si="0"/>
        <v>0</v>
      </c>
      <c r="F8" s="13">
        <f t="shared" si="1"/>
        <v>0</v>
      </c>
    </row>
    <row r="9" spans="1:11" x14ac:dyDescent="0.3">
      <c r="A9" s="64" t="s">
        <v>7</v>
      </c>
      <c r="B9" s="3">
        <v>980</v>
      </c>
      <c r="C9" s="3">
        <v>1191</v>
      </c>
      <c r="D9" s="3">
        <v>211</v>
      </c>
      <c r="E9" s="13">
        <f t="shared" si="0"/>
        <v>7.1329569656198239E-3</v>
      </c>
      <c r="F9" s="13">
        <f t="shared" si="1"/>
        <v>0.21530612244897959</v>
      </c>
    </row>
    <row r="10" spans="1:11" x14ac:dyDescent="0.3">
      <c r="A10" s="64" t="s">
        <v>8</v>
      </c>
      <c r="B10" s="3">
        <v>425</v>
      </c>
      <c r="C10" s="3">
        <v>425</v>
      </c>
      <c r="D10" s="3">
        <f t="shared" ref="D10:D15" si="2">C10-B10</f>
        <v>0</v>
      </c>
      <c r="E10" s="13">
        <f t="shared" si="0"/>
        <v>0</v>
      </c>
      <c r="F10" s="13">
        <f t="shared" si="1"/>
        <v>0</v>
      </c>
    </row>
    <row r="11" spans="1:11" x14ac:dyDescent="0.3">
      <c r="A11" s="64" t="s">
        <v>11</v>
      </c>
      <c r="B11" s="3">
        <v>1694</v>
      </c>
      <c r="C11" s="3">
        <v>1694</v>
      </c>
      <c r="D11" s="3">
        <f t="shared" si="2"/>
        <v>0</v>
      </c>
      <c r="E11" s="13">
        <f t="shared" si="0"/>
        <v>0</v>
      </c>
      <c r="F11" s="13">
        <f t="shared" si="1"/>
        <v>0</v>
      </c>
    </row>
    <row r="12" spans="1:11" x14ac:dyDescent="0.3">
      <c r="A12" s="64" t="s">
        <v>12</v>
      </c>
      <c r="B12" s="5">
        <v>2565</v>
      </c>
      <c r="C12" s="5">
        <v>2764</v>
      </c>
      <c r="D12" s="5">
        <f t="shared" si="2"/>
        <v>199</v>
      </c>
      <c r="E12" s="14">
        <f t="shared" si="0"/>
        <v>6.7272911666272266E-3</v>
      </c>
      <c r="F12" s="14">
        <f t="shared" si="1"/>
        <v>7.7582846003898642E-2</v>
      </c>
    </row>
    <row r="13" spans="1:11" x14ac:dyDescent="0.3">
      <c r="A13" s="7" t="s">
        <v>13</v>
      </c>
      <c r="B13" s="15">
        <f>SUM(B3:B12)</f>
        <v>88784</v>
      </c>
      <c r="C13" s="15">
        <f t="shared" ref="C13" si="3">SUM(C3:C12)</f>
        <v>112449</v>
      </c>
      <c r="D13" s="15">
        <f t="shared" si="2"/>
        <v>23665</v>
      </c>
      <c r="E13" s="16">
        <f t="shared" si="0"/>
        <v>0.80000676109664992</v>
      </c>
      <c r="F13" s="7" t="s">
        <v>31</v>
      </c>
    </row>
    <row r="14" spans="1:11" x14ac:dyDescent="0.3">
      <c r="A14" s="64" t="s">
        <v>1</v>
      </c>
      <c r="B14" s="6">
        <v>42465</v>
      </c>
      <c r="C14" s="6">
        <v>48381</v>
      </c>
      <c r="D14" s="6">
        <f t="shared" si="2"/>
        <v>5916</v>
      </c>
      <c r="E14" s="14">
        <f t="shared" si="0"/>
        <v>0.19999323890335013</v>
      </c>
      <c r="F14" s="14">
        <f t="shared" si="1"/>
        <v>0.13931472977746379</v>
      </c>
    </row>
    <row r="15" spans="1:11" ht="15" thickBot="1" x14ac:dyDescent="0.35">
      <c r="A15" s="10" t="s">
        <v>14</v>
      </c>
      <c r="B15" s="12">
        <f>B13+B14</f>
        <v>131249</v>
      </c>
      <c r="C15" s="12">
        <f>C13+C14</f>
        <v>160830</v>
      </c>
      <c r="D15" s="12">
        <f t="shared" si="2"/>
        <v>29581</v>
      </c>
      <c r="E15" s="17">
        <f t="shared" si="0"/>
        <v>1</v>
      </c>
      <c r="F15" s="18" t="s">
        <v>31</v>
      </c>
    </row>
    <row r="17" spans="1:4" x14ac:dyDescent="0.3">
      <c r="A17" s="62" t="s">
        <v>35</v>
      </c>
      <c r="B17" s="20"/>
      <c r="C17" s="21"/>
      <c r="D17" s="20"/>
    </row>
    <row r="18" spans="1:4" x14ac:dyDescent="0.3">
      <c r="B18" s="21"/>
      <c r="C18" s="21"/>
      <c r="D18" s="21"/>
    </row>
    <row r="19" spans="1:4" x14ac:dyDescent="0.3">
      <c r="A19" s="65" t="s">
        <v>36</v>
      </c>
    </row>
    <row r="20" spans="1:4" x14ac:dyDescent="0.3">
      <c r="A20" s="65"/>
    </row>
    <row r="21" spans="1:4" x14ac:dyDescent="0.3">
      <c r="A21" s="65" t="s">
        <v>37</v>
      </c>
    </row>
    <row r="22" spans="1:4" x14ac:dyDescent="0.3">
      <c r="A22" s="65"/>
    </row>
    <row r="23" spans="1:4" x14ac:dyDescent="0.3">
      <c r="A23" s="65" t="s">
        <v>38</v>
      </c>
    </row>
  </sheetData>
  <mergeCells count="4">
    <mergeCell ref="C1:C2"/>
    <mergeCell ref="B1:B2"/>
    <mergeCell ref="A1:A2"/>
    <mergeCell ref="D1:F1"/>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763BE-1BBE-4C92-AA44-E2BC34724F42}">
  <dimension ref="A1:M27"/>
  <sheetViews>
    <sheetView zoomScale="150" zoomScaleNormal="150" workbookViewId="0">
      <selection sqref="A1:A2"/>
    </sheetView>
  </sheetViews>
  <sheetFormatPr defaultRowHeight="14.4" x14ac:dyDescent="0.3"/>
  <cols>
    <col min="1" max="1" width="25.77734375" style="62" customWidth="1"/>
    <col min="2" max="8" width="9.77734375" style="62" customWidth="1"/>
    <col min="9" max="9" width="9.5546875" style="62" bestFit="1" customWidth="1"/>
    <col min="10" max="16384" width="8.88671875" style="62"/>
  </cols>
  <sheetData>
    <row r="1" spans="1:13" ht="15" customHeight="1" x14ac:dyDescent="0.3">
      <c r="A1" s="52" t="s">
        <v>2</v>
      </c>
      <c r="B1" s="54" t="s">
        <v>27</v>
      </c>
      <c r="C1" s="54"/>
      <c r="D1" s="54"/>
      <c r="E1" s="54"/>
      <c r="F1" s="54"/>
      <c r="G1" s="54"/>
      <c r="H1" s="54"/>
      <c r="J1" s="19"/>
      <c r="K1" s="19"/>
      <c r="L1" s="63"/>
      <c r="M1" s="63"/>
    </row>
    <row r="2" spans="1:13" ht="28.8" x14ac:dyDescent="0.3">
      <c r="A2" s="53"/>
      <c r="B2" s="2" t="s">
        <v>28</v>
      </c>
      <c r="C2" s="2" t="s">
        <v>21</v>
      </c>
      <c r="D2" s="2" t="s">
        <v>22</v>
      </c>
      <c r="E2" s="2" t="s">
        <v>23</v>
      </c>
      <c r="F2" s="2" t="s">
        <v>24</v>
      </c>
      <c r="G2" s="2" t="s">
        <v>25</v>
      </c>
      <c r="H2" s="2" t="s">
        <v>26</v>
      </c>
      <c r="J2" s="19"/>
      <c r="K2" s="19"/>
      <c r="L2" s="63"/>
      <c r="M2" s="63"/>
    </row>
    <row r="3" spans="1:13" x14ac:dyDescent="0.3">
      <c r="A3" s="64" t="s">
        <v>3</v>
      </c>
      <c r="B3" s="3">
        <v>924</v>
      </c>
      <c r="C3" s="3">
        <v>592</v>
      </c>
      <c r="D3" s="3">
        <v>422</v>
      </c>
      <c r="E3" s="3">
        <v>226</v>
      </c>
      <c r="F3" s="4">
        <v>201</v>
      </c>
      <c r="G3" s="4">
        <v>577</v>
      </c>
      <c r="H3" s="4">
        <f>SUM(B3:G3)</f>
        <v>2942</v>
      </c>
      <c r="I3" s="22"/>
      <c r="J3" s="19"/>
      <c r="K3" s="19"/>
      <c r="L3" s="63"/>
      <c r="M3" s="63"/>
    </row>
    <row r="4" spans="1:13" x14ac:dyDescent="0.3">
      <c r="A4" s="64" t="s">
        <v>4</v>
      </c>
      <c r="B4" s="3">
        <v>893</v>
      </c>
      <c r="C4" s="3">
        <v>572</v>
      </c>
      <c r="D4" s="3">
        <v>408</v>
      </c>
      <c r="E4" s="3">
        <v>218</v>
      </c>
      <c r="F4" s="4">
        <v>194</v>
      </c>
      <c r="G4" s="4">
        <v>558</v>
      </c>
      <c r="H4" s="4">
        <f t="shared" ref="H4:H12" si="0">SUM(B4:G4)</f>
        <v>2843</v>
      </c>
      <c r="J4" s="19"/>
      <c r="K4" s="19"/>
      <c r="L4" s="63"/>
      <c r="M4" s="63"/>
    </row>
    <row r="5" spans="1:13" x14ac:dyDescent="0.3">
      <c r="A5" s="64" t="s">
        <v>9</v>
      </c>
      <c r="B5" s="3">
        <v>1627</v>
      </c>
      <c r="C5" s="3">
        <v>1043</v>
      </c>
      <c r="D5" s="3">
        <v>743</v>
      </c>
      <c r="E5" s="3">
        <v>398</v>
      </c>
      <c r="F5" s="4">
        <v>353</v>
      </c>
      <c r="G5" s="4">
        <v>1016</v>
      </c>
      <c r="H5" s="4">
        <f>SUM(B5:G5)</f>
        <v>5180</v>
      </c>
      <c r="I5" s="22"/>
      <c r="J5" s="19"/>
      <c r="K5" s="19"/>
      <c r="L5" s="63"/>
      <c r="M5" s="63"/>
    </row>
    <row r="6" spans="1:13" x14ac:dyDescent="0.3">
      <c r="A6" s="64" t="s">
        <v>10</v>
      </c>
      <c r="B6" s="3">
        <v>831</v>
      </c>
      <c r="C6" s="3">
        <v>533</v>
      </c>
      <c r="D6" s="3">
        <v>380</v>
      </c>
      <c r="E6" s="3">
        <v>203</v>
      </c>
      <c r="F6" s="4">
        <v>180</v>
      </c>
      <c r="G6" s="4">
        <v>519</v>
      </c>
      <c r="H6" s="4">
        <f>SUM(B6:G6)</f>
        <v>2646</v>
      </c>
      <c r="I6" s="22"/>
      <c r="J6" s="1"/>
    </row>
    <row r="7" spans="1:13" x14ac:dyDescent="0.3">
      <c r="A7" s="64" t="s">
        <v>5</v>
      </c>
      <c r="B7" s="3">
        <v>34</v>
      </c>
      <c r="C7" s="3">
        <v>22</v>
      </c>
      <c r="D7" s="3">
        <v>15</v>
      </c>
      <c r="E7" s="3">
        <v>8</v>
      </c>
      <c r="F7" s="4">
        <v>7</v>
      </c>
      <c r="G7" s="4">
        <v>21</v>
      </c>
      <c r="H7" s="4">
        <f t="shared" si="0"/>
        <v>107</v>
      </c>
      <c r="J7" s="1"/>
    </row>
    <row r="8" spans="1:13" x14ac:dyDescent="0.3">
      <c r="A8" s="64" t="s">
        <v>6</v>
      </c>
      <c r="B8" s="3">
        <v>0</v>
      </c>
      <c r="C8" s="3">
        <v>0</v>
      </c>
      <c r="D8" s="3">
        <v>0</v>
      </c>
      <c r="E8" s="3">
        <v>0</v>
      </c>
      <c r="F8" s="4">
        <v>0</v>
      </c>
      <c r="G8" s="4">
        <v>0</v>
      </c>
      <c r="H8" s="4">
        <f t="shared" si="0"/>
        <v>0</v>
      </c>
      <c r="J8" s="1"/>
    </row>
    <row r="9" spans="1:13" x14ac:dyDescent="0.3">
      <c r="A9" s="64" t="s">
        <v>7</v>
      </c>
      <c r="B9" s="3">
        <v>39</v>
      </c>
      <c r="C9" s="3">
        <v>25</v>
      </c>
      <c r="D9" s="3">
        <v>18</v>
      </c>
      <c r="E9" s="3">
        <v>10</v>
      </c>
      <c r="F9" s="4">
        <v>8</v>
      </c>
      <c r="G9" s="4">
        <v>24</v>
      </c>
      <c r="H9" s="4">
        <f t="shared" si="0"/>
        <v>124</v>
      </c>
      <c r="J9" s="1"/>
    </row>
    <row r="10" spans="1:13" x14ac:dyDescent="0.3">
      <c r="A10" s="64" t="s">
        <v>8</v>
      </c>
      <c r="B10" s="3">
        <v>0</v>
      </c>
      <c r="C10" s="3">
        <v>0</v>
      </c>
      <c r="D10" s="3">
        <v>0</v>
      </c>
      <c r="E10" s="3">
        <v>0</v>
      </c>
      <c r="F10" s="4">
        <v>0</v>
      </c>
      <c r="G10" s="4">
        <v>0</v>
      </c>
      <c r="H10" s="4">
        <f t="shared" si="0"/>
        <v>0</v>
      </c>
      <c r="J10" s="1"/>
    </row>
    <row r="11" spans="1:13" x14ac:dyDescent="0.3">
      <c r="A11" s="64" t="s">
        <v>11</v>
      </c>
      <c r="B11" s="3">
        <v>0</v>
      </c>
      <c r="C11" s="3">
        <v>0</v>
      </c>
      <c r="D11" s="3">
        <v>0</v>
      </c>
      <c r="E11" s="3">
        <v>0</v>
      </c>
      <c r="F11" s="4">
        <v>0</v>
      </c>
      <c r="G11" s="4">
        <v>0</v>
      </c>
      <c r="H11" s="4">
        <f t="shared" si="0"/>
        <v>0</v>
      </c>
      <c r="J11" s="1"/>
    </row>
    <row r="12" spans="1:13" x14ac:dyDescent="0.3">
      <c r="A12" s="64" t="s">
        <v>12</v>
      </c>
      <c r="B12" s="5">
        <v>37</v>
      </c>
      <c r="C12" s="5">
        <v>24</v>
      </c>
      <c r="D12" s="5">
        <v>17</v>
      </c>
      <c r="E12" s="5">
        <v>9</v>
      </c>
      <c r="F12" s="6">
        <v>8</v>
      </c>
      <c r="G12" s="6">
        <v>23</v>
      </c>
      <c r="H12" s="6">
        <f t="shared" si="0"/>
        <v>118</v>
      </c>
      <c r="I12" s="23"/>
      <c r="J12" s="1"/>
    </row>
    <row r="13" spans="1:13" x14ac:dyDescent="0.3">
      <c r="A13" s="7" t="s">
        <v>13</v>
      </c>
      <c r="B13" s="8">
        <f t="shared" ref="B13:H13" si="1">SUM(B3:B12)</f>
        <v>4385</v>
      </c>
      <c r="C13" s="8">
        <f t="shared" si="1"/>
        <v>2811</v>
      </c>
      <c r="D13" s="8">
        <f t="shared" si="1"/>
        <v>2003</v>
      </c>
      <c r="E13" s="8">
        <f t="shared" si="1"/>
        <v>1072</v>
      </c>
      <c r="F13" s="9">
        <f t="shared" si="1"/>
        <v>951</v>
      </c>
      <c r="G13" s="9">
        <f t="shared" si="1"/>
        <v>2738</v>
      </c>
      <c r="H13" s="9">
        <f t="shared" si="1"/>
        <v>13960</v>
      </c>
    </row>
    <row r="14" spans="1:13" x14ac:dyDescent="0.3">
      <c r="A14" s="64" t="s">
        <v>1</v>
      </c>
      <c r="B14" s="5">
        <v>89</v>
      </c>
      <c r="C14" s="5">
        <v>57</v>
      </c>
      <c r="D14" s="5">
        <v>501</v>
      </c>
      <c r="E14" s="5">
        <v>268</v>
      </c>
      <c r="F14" s="6">
        <v>238</v>
      </c>
      <c r="G14" s="6">
        <v>2337</v>
      </c>
      <c r="H14" s="6">
        <f>SUM(B14:G14)</f>
        <v>3490</v>
      </c>
      <c r="J14" s="1"/>
    </row>
    <row r="15" spans="1:13" ht="15" thickBot="1" x14ac:dyDescent="0.35">
      <c r="A15" s="10" t="s">
        <v>14</v>
      </c>
      <c r="B15" s="11">
        <f>B13+B14</f>
        <v>4474</v>
      </c>
      <c r="C15" s="11">
        <f t="shared" ref="C15:H15" si="2">C13+C14</f>
        <v>2868</v>
      </c>
      <c r="D15" s="11">
        <f t="shared" si="2"/>
        <v>2504</v>
      </c>
      <c r="E15" s="11">
        <f t="shared" si="2"/>
        <v>1340</v>
      </c>
      <c r="F15" s="12">
        <f t="shared" si="2"/>
        <v>1189</v>
      </c>
      <c r="G15" s="12">
        <f t="shared" si="2"/>
        <v>5075</v>
      </c>
      <c r="H15" s="12">
        <f t="shared" si="2"/>
        <v>17450</v>
      </c>
    </row>
    <row r="17" spans="1:4" x14ac:dyDescent="0.3">
      <c r="A17" s="62" t="s">
        <v>35</v>
      </c>
      <c r="B17" s="21"/>
      <c r="C17" s="21"/>
      <c r="D17" s="21"/>
    </row>
    <row r="18" spans="1:4" x14ac:dyDescent="0.3">
      <c r="B18" s="20"/>
      <c r="C18" s="21"/>
      <c r="D18" s="20"/>
    </row>
    <row r="19" spans="1:4" x14ac:dyDescent="0.3">
      <c r="A19" s="65" t="s">
        <v>39</v>
      </c>
    </row>
    <row r="20" spans="1:4" x14ac:dyDescent="0.3">
      <c r="A20" s="65"/>
    </row>
    <row r="21" spans="1:4" x14ac:dyDescent="0.3">
      <c r="A21" s="65" t="s">
        <v>40</v>
      </c>
    </row>
    <row r="22" spans="1:4" x14ac:dyDescent="0.3">
      <c r="A22" s="65"/>
    </row>
    <row r="23" spans="1:4" x14ac:dyDescent="0.3">
      <c r="A23" s="65" t="s">
        <v>41</v>
      </c>
    </row>
    <row r="24" spans="1:4" x14ac:dyDescent="0.3">
      <c r="A24" s="65"/>
    </row>
    <row r="25" spans="1:4" x14ac:dyDescent="0.3">
      <c r="A25" s="65" t="s">
        <v>42</v>
      </c>
    </row>
    <row r="26" spans="1:4" x14ac:dyDescent="0.3">
      <c r="A26" s="65"/>
    </row>
    <row r="27" spans="1:4" x14ac:dyDescent="0.3">
      <c r="A27" s="65" t="s">
        <v>43</v>
      </c>
    </row>
  </sheetData>
  <mergeCells count="2">
    <mergeCell ref="A1:A2"/>
    <mergeCell ref="B1:H1"/>
  </mergeCells>
  <pageMargins left="0.7" right="0.7" top="0.75" bottom="0.75" header="0.3" footer="0.3"/>
  <ignoredErrors>
    <ignoredError sqref="H13"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274DA-C3F9-4186-82C1-2C2819756A91}">
  <dimension ref="A1:K25"/>
  <sheetViews>
    <sheetView zoomScale="150" zoomScaleNormal="150" workbookViewId="0">
      <selection sqref="A1:A2"/>
    </sheetView>
  </sheetViews>
  <sheetFormatPr defaultRowHeight="14.4" x14ac:dyDescent="0.3"/>
  <cols>
    <col min="1" max="1" width="25.77734375" style="62" customWidth="1"/>
    <col min="2" max="6" width="15.77734375" style="62" customWidth="1"/>
    <col min="7" max="10" width="8.88671875" style="62"/>
    <col min="11" max="12" width="15.33203125" style="62" bestFit="1" customWidth="1"/>
    <col min="13" max="13" width="22.44140625" style="62" bestFit="1" customWidth="1"/>
    <col min="14" max="14" width="27.44140625" style="62" bestFit="1" customWidth="1"/>
    <col min="15" max="15" width="15.6640625" style="62" bestFit="1" customWidth="1"/>
    <col min="16" max="16384" width="8.88671875" style="62"/>
  </cols>
  <sheetData>
    <row r="1" spans="1:11" ht="15" customHeight="1" x14ac:dyDescent="0.3">
      <c r="A1" s="52" t="s">
        <v>2</v>
      </c>
      <c r="B1" s="50" t="s">
        <v>18</v>
      </c>
      <c r="C1" s="50" t="s">
        <v>19</v>
      </c>
      <c r="D1" s="54" t="s">
        <v>20</v>
      </c>
      <c r="E1" s="54"/>
      <c r="F1" s="54"/>
      <c r="H1" s="19"/>
      <c r="I1" s="19"/>
      <c r="J1" s="63"/>
      <c r="K1" s="63"/>
    </row>
    <row r="2" spans="1:11" ht="27.75" customHeight="1" x14ac:dyDescent="0.3">
      <c r="A2" s="53"/>
      <c r="B2" s="51"/>
      <c r="C2" s="51"/>
      <c r="D2" s="2" t="s">
        <v>0</v>
      </c>
      <c r="E2" s="2" t="s">
        <v>29</v>
      </c>
      <c r="F2" s="2" t="s">
        <v>30</v>
      </c>
      <c r="H2" s="19"/>
      <c r="I2" s="19"/>
      <c r="J2" s="63"/>
      <c r="K2" s="63"/>
    </row>
    <row r="3" spans="1:11" x14ac:dyDescent="0.3">
      <c r="A3" s="64" t="s">
        <v>3</v>
      </c>
      <c r="B3" s="3">
        <v>9503</v>
      </c>
      <c r="C3" s="3">
        <v>12648</v>
      </c>
      <c r="D3" s="3">
        <f>C3-B3</f>
        <v>3145</v>
      </c>
      <c r="E3" s="13">
        <f t="shared" ref="E3:E15" si="0">D3/$D$15</f>
        <v>0.15319791514442982</v>
      </c>
      <c r="F3" s="13">
        <f>(C3-B3)/B3</f>
        <v>0.33094812164579607</v>
      </c>
      <c r="H3" s="19"/>
      <c r="I3" s="19"/>
      <c r="J3" s="63"/>
      <c r="K3" s="63"/>
    </row>
    <row r="4" spans="1:11" x14ac:dyDescent="0.3">
      <c r="A4" s="64" t="s">
        <v>4</v>
      </c>
      <c r="B4" s="3">
        <v>11640</v>
      </c>
      <c r="C4" s="3">
        <v>17410</v>
      </c>
      <c r="D4" s="3">
        <f t="shared" ref="D4:D12" si="1">C4-B4</f>
        <v>5770</v>
      </c>
      <c r="E4" s="13">
        <f t="shared" si="0"/>
        <v>0.28106580934288078</v>
      </c>
      <c r="F4" s="13">
        <f t="shared" ref="F4:F14" si="2">(C4-B4)/B4</f>
        <v>0.49570446735395191</v>
      </c>
      <c r="H4" s="19"/>
      <c r="I4" s="19"/>
      <c r="J4" s="63"/>
      <c r="K4" s="63"/>
    </row>
    <row r="5" spans="1:11" x14ac:dyDescent="0.3">
      <c r="A5" s="64" t="s">
        <v>9</v>
      </c>
      <c r="B5" s="3">
        <v>18781</v>
      </c>
      <c r="C5" s="3">
        <v>23559</v>
      </c>
      <c r="D5" s="3">
        <f>C5-B5</f>
        <v>4778</v>
      </c>
      <c r="E5" s="13">
        <f t="shared" si="0"/>
        <v>0.2327439232305519</v>
      </c>
      <c r="F5" s="13">
        <f t="shared" si="2"/>
        <v>0.2544060486662052</v>
      </c>
      <c r="H5" s="19"/>
      <c r="I5" s="19"/>
      <c r="J5" s="63"/>
      <c r="K5" s="63"/>
    </row>
    <row r="6" spans="1:11" ht="15" customHeight="1" x14ac:dyDescent="0.3">
      <c r="A6" s="64" t="s">
        <v>10</v>
      </c>
      <c r="B6" s="4">
        <v>4640</v>
      </c>
      <c r="C6" s="4">
        <v>7040</v>
      </c>
      <c r="D6" s="4">
        <f>C6-B6</f>
        <v>2400</v>
      </c>
      <c r="E6" s="13">
        <f t="shared" si="0"/>
        <v>0.11690778898144089</v>
      </c>
      <c r="F6" s="13">
        <f t="shared" si="2"/>
        <v>0.51724137931034486</v>
      </c>
      <c r="J6" s="63"/>
      <c r="K6" s="63"/>
    </row>
    <row r="7" spans="1:11" x14ac:dyDescent="0.3">
      <c r="A7" s="64" t="s">
        <v>5</v>
      </c>
      <c r="B7" s="4">
        <v>391</v>
      </c>
      <c r="C7" s="4">
        <v>506</v>
      </c>
      <c r="D7" s="4">
        <f t="shared" si="1"/>
        <v>115</v>
      </c>
      <c r="E7" s="13">
        <f t="shared" si="0"/>
        <v>5.6018315553607095E-3</v>
      </c>
      <c r="F7" s="13">
        <f t="shared" si="2"/>
        <v>0.29411764705882354</v>
      </c>
      <c r="J7" s="63"/>
      <c r="K7" s="63"/>
    </row>
    <row r="8" spans="1:11" x14ac:dyDescent="0.3">
      <c r="A8" s="64" t="s">
        <v>6</v>
      </c>
      <c r="B8" s="4">
        <v>466</v>
      </c>
      <c r="C8" s="4">
        <v>489</v>
      </c>
      <c r="D8" s="4">
        <f t="shared" si="1"/>
        <v>23</v>
      </c>
      <c r="E8" s="13">
        <f t="shared" si="0"/>
        <v>1.1203663110721418E-3</v>
      </c>
      <c r="F8" s="13">
        <f t="shared" si="2"/>
        <v>4.9356223175965663E-2</v>
      </c>
      <c r="J8" s="63"/>
      <c r="K8" s="63"/>
    </row>
    <row r="9" spans="1:11" x14ac:dyDescent="0.3">
      <c r="A9" s="64" t="s">
        <v>7</v>
      </c>
      <c r="B9" s="4">
        <v>1020</v>
      </c>
      <c r="C9" s="4">
        <v>1905</v>
      </c>
      <c r="D9" s="4">
        <f t="shared" si="1"/>
        <v>885</v>
      </c>
      <c r="E9" s="13">
        <f t="shared" si="0"/>
        <v>4.3109747186906328E-2</v>
      </c>
      <c r="F9" s="13">
        <f t="shared" si="2"/>
        <v>0.86764705882352944</v>
      </c>
      <c r="J9" s="63"/>
      <c r="K9" s="63"/>
    </row>
    <row r="10" spans="1:11" x14ac:dyDescent="0.3">
      <c r="A10" s="64" t="s">
        <v>8</v>
      </c>
      <c r="B10" s="4">
        <v>56</v>
      </c>
      <c r="C10" s="4">
        <v>76</v>
      </c>
      <c r="D10" s="4">
        <f t="shared" si="1"/>
        <v>20</v>
      </c>
      <c r="E10" s="13">
        <f t="shared" si="0"/>
        <v>9.742315748453407E-4</v>
      </c>
      <c r="F10" s="13">
        <f t="shared" si="2"/>
        <v>0.35714285714285715</v>
      </c>
      <c r="J10" s="63"/>
      <c r="K10" s="63"/>
    </row>
    <row r="11" spans="1:11" x14ac:dyDescent="0.3">
      <c r="A11" s="64" t="s">
        <v>11</v>
      </c>
      <c r="B11" s="4">
        <v>2962</v>
      </c>
      <c r="C11" s="4">
        <v>4901</v>
      </c>
      <c r="D11" s="4">
        <f t="shared" si="1"/>
        <v>1939</v>
      </c>
      <c r="E11" s="13">
        <f t="shared" si="0"/>
        <v>9.4451751181255789E-2</v>
      </c>
      <c r="F11" s="13">
        <f t="shared" si="2"/>
        <v>0.65462525320729237</v>
      </c>
      <c r="J11" s="63"/>
      <c r="K11" s="63"/>
    </row>
    <row r="12" spans="1:11" x14ac:dyDescent="0.3">
      <c r="A12" s="64" t="s">
        <v>12</v>
      </c>
      <c r="B12" s="6">
        <v>1140</v>
      </c>
      <c r="C12" s="6">
        <v>1579</v>
      </c>
      <c r="D12" s="6">
        <f t="shared" si="1"/>
        <v>439</v>
      </c>
      <c r="E12" s="14">
        <f t="shared" si="0"/>
        <v>2.1384383067855228E-2</v>
      </c>
      <c r="F12" s="14">
        <f t="shared" si="2"/>
        <v>0.38508771929824559</v>
      </c>
      <c r="J12" s="63"/>
      <c r="K12" s="63"/>
    </row>
    <row r="13" spans="1:11" x14ac:dyDescent="0.3">
      <c r="A13" s="7" t="s">
        <v>13</v>
      </c>
      <c r="B13" s="15">
        <f>SUM(B3:B12)</f>
        <v>50599</v>
      </c>
      <c r="C13" s="15">
        <f t="shared" ref="C13" si="3">SUM(C3:C12)</f>
        <v>70113</v>
      </c>
      <c r="D13" s="15">
        <f>C13-B13</f>
        <v>19514</v>
      </c>
      <c r="E13" s="16">
        <f t="shared" si="0"/>
        <v>0.95055774757659894</v>
      </c>
      <c r="F13" s="7" t="s">
        <v>31</v>
      </c>
      <c r="J13" s="63"/>
      <c r="K13" s="63"/>
    </row>
    <row r="14" spans="1:11" x14ac:dyDescent="0.3">
      <c r="A14" s="64" t="s">
        <v>1</v>
      </c>
      <c r="B14" s="6">
        <v>8972</v>
      </c>
      <c r="C14" s="6">
        <v>9987</v>
      </c>
      <c r="D14" s="6">
        <f>C14-B14</f>
        <v>1015</v>
      </c>
      <c r="E14" s="14">
        <f t="shared" si="0"/>
        <v>4.9442252423401042E-2</v>
      </c>
      <c r="F14" s="14">
        <f t="shared" si="2"/>
        <v>0.11312973695942934</v>
      </c>
      <c r="J14" s="63"/>
      <c r="K14" s="63"/>
    </row>
    <row r="15" spans="1:11" ht="15" thickBot="1" x14ac:dyDescent="0.35">
      <c r="A15" s="10" t="s">
        <v>14</v>
      </c>
      <c r="B15" s="12">
        <f>B14+B13</f>
        <v>59571</v>
      </c>
      <c r="C15" s="12">
        <f>C14+C13</f>
        <v>80100</v>
      </c>
      <c r="D15" s="12">
        <f>C15-B15</f>
        <v>20529</v>
      </c>
      <c r="E15" s="17">
        <f t="shared" si="0"/>
        <v>1</v>
      </c>
      <c r="F15" s="18" t="s">
        <v>31</v>
      </c>
      <c r="J15" s="63"/>
      <c r="K15" s="63"/>
    </row>
    <row r="16" spans="1:11" x14ac:dyDescent="0.3">
      <c r="J16" s="63"/>
      <c r="K16" s="63"/>
    </row>
    <row r="17" spans="1:11" x14ac:dyDescent="0.3">
      <c r="A17" s="62" t="s">
        <v>35</v>
      </c>
      <c r="B17" s="20"/>
      <c r="C17" s="21"/>
      <c r="D17" s="20"/>
      <c r="J17" s="63"/>
      <c r="K17" s="63"/>
    </row>
    <row r="18" spans="1:11" x14ac:dyDescent="0.3">
      <c r="B18" s="21"/>
      <c r="C18" s="21"/>
      <c r="D18" s="21"/>
      <c r="J18" s="63"/>
      <c r="K18" s="63"/>
    </row>
    <row r="19" spans="1:11" x14ac:dyDescent="0.3">
      <c r="A19" s="65" t="s">
        <v>36</v>
      </c>
      <c r="J19" s="63"/>
      <c r="K19" s="63"/>
    </row>
    <row r="20" spans="1:11" x14ac:dyDescent="0.3">
      <c r="A20" s="65"/>
      <c r="J20" s="63"/>
      <c r="K20" s="63"/>
    </row>
    <row r="21" spans="1:11" x14ac:dyDescent="0.3">
      <c r="A21" s="65" t="s">
        <v>37</v>
      </c>
    </row>
    <row r="22" spans="1:11" x14ac:dyDescent="0.3">
      <c r="A22" s="65"/>
    </row>
    <row r="23" spans="1:11" x14ac:dyDescent="0.3">
      <c r="A23" s="65" t="s">
        <v>38</v>
      </c>
    </row>
    <row r="24" spans="1:11" x14ac:dyDescent="0.3">
      <c r="A24" s="65"/>
    </row>
    <row r="25" spans="1:11" x14ac:dyDescent="0.3">
      <c r="A25" s="65" t="s">
        <v>44</v>
      </c>
    </row>
  </sheetData>
  <mergeCells count="4">
    <mergeCell ref="A1:A2"/>
    <mergeCell ref="B1:B2"/>
    <mergeCell ref="C1:C2"/>
    <mergeCell ref="D1:F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DDED0-82B2-44C6-9B8A-5AB787702870}">
  <dimension ref="A1:J28"/>
  <sheetViews>
    <sheetView zoomScale="150" zoomScaleNormal="150" workbookViewId="0">
      <selection sqref="A1:A3"/>
    </sheetView>
  </sheetViews>
  <sheetFormatPr defaultRowHeight="14.4" x14ac:dyDescent="0.3"/>
  <cols>
    <col min="1" max="1" width="25.77734375" style="62" customWidth="1"/>
    <col min="2" max="3" width="10.77734375" style="62" customWidth="1"/>
    <col min="4" max="4" width="20.77734375" style="62" customWidth="1"/>
    <col min="5" max="5" width="12.88671875" style="62" customWidth="1"/>
    <col min="6" max="16384" width="8.88671875" style="62"/>
  </cols>
  <sheetData>
    <row r="1" spans="1:10" ht="43.8" customHeight="1" x14ac:dyDescent="0.3">
      <c r="A1" s="50" t="s">
        <v>2</v>
      </c>
      <c r="B1" s="54" t="s">
        <v>27</v>
      </c>
      <c r="C1" s="54"/>
      <c r="D1" s="54"/>
      <c r="E1" s="27"/>
    </row>
    <row r="2" spans="1:10" x14ac:dyDescent="0.3">
      <c r="A2" s="56"/>
      <c r="B2" s="51" t="s">
        <v>34</v>
      </c>
      <c r="C2" s="51"/>
      <c r="D2" s="55" t="s">
        <v>45</v>
      </c>
      <c r="E2" s="27"/>
    </row>
    <row r="3" spans="1:10" x14ac:dyDescent="0.3">
      <c r="A3" s="51"/>
      <c r="B3" s="2" t="s">
        <v>33</v>
      </c>
      <c r="C3" s="2" t="s">
        <v>32</v>
      </c>
      <c r="D3" s="51"/>
      <c r="E3" s="27"/>
    </row>
    <row r="4" spans="1:10" x14ac:dyDescent="0.3">
      <c r="A4" s="64" t="s">
        <v>3</v>
      </c>
      <c r="B4" s="3">
        <v>592</v>
      </c>
      <c r="C4" s="4">
        <v>332</v>
      </c>
      <c r="D4" s="4">
        <v>48</v>
      </c>
      <c r="E4" s="28"/>
      <c r="F4" s="66"/>
      <c r="G4" s="28"/>
    </row>
    <row r="5" spans="1:10" x14ac:dyDescent="0.3">
      <c r="A5" s="64" t="s">
        <v>4</v>
      </c>
      <c r="B5" s="3">
        <v>572</v>
      </c>
      <c r="C5" s="4">
        <v>321</v>
      </c>
      <c r="D5" s="4">
        <v>46</v>
      </c>
      <c r="E5" s="1"/>
      <c r="F5" s="66"/>
      <c r="G5" s="1"/>
    </row>
    <row r="6" spans="1:10" x14ac:dyDescent="0.3">
      <c r="A6" s="64" t="s">
        <v>9</v>
      </c>
      <c r="B6" s="3">
        <v>1041</v>
      </c>
      <c r="C6" s="4">
        <v>586</v>
      </c>
      <c r="D6" s="4">
        <v>85</v>
      </c>
      <c r="E6" s="28"/>
      <c r="F6" s="66"/>
      <c r="G6" s="28"/>
    </row>
    <row r="7" spans="1:10" x14ac:dyDescent="0.3">
      <c r="A7" s="64" t="s">
        <v>10</v>
      </c>
      <c r="B7" s="3">
        <v>532</v>
      </c>
      <c r="C7" s="4">
        <v>299</v>
      </c>
      <c r="D7" s="4">
        <v>43</v>
      </c>
      <c r="E7" s="1"/>
      <c r="F7" s="66"/>
      <c r="G7" s="1"/>
    </row>
    <row r="8" spans="1:10" x14ac:dyDescent="0.3">
      <c r="A8" s="64" t="s">
        <v>5</v>
      </c>
      <c r="B8" s="3">
        <v>21</v>
      </c>
      <c r="C8" s="4">
        <v>13</v>
      </c>
      <c r="D8" s="4">
        <v>2</v>
      </c>
      <c r="E8" s="28"/>
      <c r="F8" s="66"/>
      <c r="G8" s="28"/>
    </row>
    <row r="9" spans="1:10" x14ac:dyDescent="0.3">
      <c r="A9" s="64" t="s">
        <v>6</v>
      </c>
      <c r="B9" s="3">
        <v>0</v>
      </c>
      <c r="C9" s="3">
        <v>0</v>
      </c>
      <c r="D9" s="3">
        <v>0</v>
      </c>
      <c r="E9" s="1"/>
      <c r="F9" s="66"/>
      <c r="G9" s="1"/>
    </row>
    <row r="10" spans="1:10" x14ac:dyDescent="0.3">
      <c r="A10" s="64" t="s">
        <v>7</v>
      </c>
      <c r="B10" s="3">
        <v>25</v>
      </c>
      <c r="C10" s="3">
        <v>14</v>
      </c>
      <c r="D10" s="3">
        <v>2</v>
      </c>
      <c r="E10" s="1"/>
      <c r="F10" s="66"/>
      <c r="G10" s="1"/>
    </row>
    <row r="11" spans="1:10" x14ac:dyDescent="0.3">
      <c r="A11" s="64" t="s">
        <v>8</v>
      </c>
      <c r="B11" s="3">
        <v>0</v>
      </c>
      <c r="C11" s="3">
        <v>0</v>
      </c>
      <c r="D11" s="3">
        <v>0</v>
      </c>
      <c r="E11" s="1"/>
      <c r="F11" s="66"/>
      <c r="G11" s="1"/>
    </row>
    <row r="12" spans="1:10" x14ac:dyDescent="0.3">
      <c r="A12" s="64" t="s">
        <v>11</v>
      </c>
      <c r="B12" s="3">
        <v>0</v>
      </c>
      <c r="C12" s="3">
        <v>0</v>
      </c>
      <c r="D12" s="3">
        <v>0</v>
      </c>
      <c r="E12" s="1"/>
      <c r="F12" s="66"/>
      <c r="G12" s="1"/>
    </row>
    <row r="13" spans="1:10" x14ac:dyDescent="0.3">
      <c r="A13" s="64" t="s">
        <v>12</v>
      </c>
      <c r="B13" s="5">
        <v>24</v>
      </c>
      <c r="C13" s="5">
        <v>13</v>
      </c>
      <c r="D13" s="25">
        <v>2</v>
      </c>
      <c r="E13" s="1"/>
      <c r="F13" s="66"/>
      <c r="G13" s="1"/>
    </row>
    <row r="14" spans="1:10" x14ac:dyDescent="0.3">
      <c r="A14" s="7" t="s">
        <v>13</v>
      </c>
      <c r="B14" s="26">
        <f t="shared" ref="B14:D14" si="0">SUM(B4:B13)</f>
        <v>2807</v>
      </c>
      <c r="C14" s="26">
        <f t="shared" si="0"/>
        <v>1578</v>
      </c>
      <c r="D14" s="26">
        <f t="shared" si="0"/>
        <v>228</v>
      </c>
      <c r="E14" s="24"/>
      <c r="F14" s="29"/>
      <c r="G14" s="24"/>
      <c r="I14" s="24"/>
      <c r="J14" s="30"/>
    </row>
    <row r="15" spans="1:10" x14ac:dyDescent="0.3">
      <c r="A15" s="64" t="s">
        <v>1</v>
      </c>
      <c r="B15" s="67">
        <v>57</v>
      </c>
      <c r="C15" s="67">
        <v>32</v>
      </c>
      <c r="D15" s="5">
        <v>57</v>
      </c>
      <c r="E15" s="1"/>
      <c r="F15" s="66"/>
      <c r="G15" s="1"/>
    </row>
    <row r="16" spans="1:10" ht="15" thickBot="1" x14ac:dyDescent="0.35">
      <c r="A16" s="10" t="s">
        <v>14</v>
      </c>
      <c r="B16" s="11">
        <f>B14+B15</f>
        <v>2864</v>
      </c>
      <c r="C16" s="11">
        <f>C14+C15</f>
        <v>1610</v>
      </c>
      <c r="D16" s="11">
        <f>D14+D15</f>
        <v>285</v>
      </c>
      <c r="E16" s="24"/>
      <c r="F16" s="24"/>
      <c r="G16" s="24"/>
      <c r="I16" s="24"/>
      <c r="J16" s="30"/>
    </row>
    <row r="18" spans="1:1" x14ac:dyDescent="0.3">
      <c r="A18" s="62" t="s">
        <v>35</v>
      </c>
    </row>
    <row r="20" spans="1:1" x14ac:dyDescent="0.3">
      <c r="A20" s="65" t="s">
        <v>39</v>
      </c>
    </row>
    <row r="22" spans="1:1" x14ac:dyDescent="0.3">
      <c r="A22" s="65" t="s">
        <v>40</v>
      </c>
    </row>
    <row r="24" spans="1:1" x14ac:dyDescent="0.3">
      <c r="A24" s="65" t="s">
        <v>41</v>
      </c>
    </row>
    <row r="26" spans="1:1" x14ac:dyDescent="0.3">
      <c r="A26" s="65" t="s">
        <v>47</v>
      </c>
    </row>
    <row r="28" spans="1:1" x14ac:dyDescent="0.3">
      <c r="A28" s="65" t="s">
        <v>46</v>
      </c>
    </row>
  </sheetData>
  <mergeCells count="4">
    <mergeCell ref="B2:C2"/>
    <mergeCell ref="D2:D3"/>
    <mergeCell ref="B1:D1"/>
    <mergeCell ref="A1:A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39A62-BE14-4C94-A65B-36AD62CE00A6}">
  <dimension ref="A1:G120"/>
  <sheetViews>
    <sheetView zoomScale="150" zoomScaleNormal="150" workbookViewId="0">
      <selection sqref="A1:A2"/>
    </sheetView>
  </sheetViews>
  <sheetFormatPr defaultRowHeight="14.4" x14ac:dyDescent="0.3"/>
  <cols>
    <col min="1" max="7" width="20.77734375" style="68" customWidth="1"/>
    <col min="8" max="16384" width="8.88671875" style="68"/>
  </cols>
  <sheetData>
    <row r="1" spans="1:7" ht="28.8" customHeight="1" x14ac:dyDescent="0.3">
      <c r="A1" s="60" t="s">
        <v>2</v>
      </c>
      <c r="B1" s="56" t="s">
        <v>57</v>
      </c>
      <c r="C1" s="56" t="s">
        <v>18</v>
      </c>
      <c r="D1" s="56" t="s">
        <v>19</v>
      </c>
      <c r="E1" s="51" t="s">
        <v>20</v>
      </c>
      <c r="F1" s="51"/>
      <c r="G1" s="51"/>
    </row>
    <row r="2" spans="1:7" ht="28.8" x14ac:dyDescent="0.3">
      <c r="A2" s="61"/>
      <c r="B2" s="51"/>
      <c r="C2" s="51"/>
      <c r="D2" s="51"/>
      <c r="E2" s="2" t="s">
        <v>0</v>
      </c>
      <c r="F2" s="2" t="s">
        <v>29</v>
      </c>
      <c r="G2" s="2" t="s">
        <v>30</v>
      </c>
    </row>
    <row r="3" spans="1:7" x14ac:dyDescent="0.3">
      <c r="A3" s="74" t="s">
        <v>3</v>
      </c>
      <c r="B3" s="76" t="s">
        <v>48</v>
      </c>
      <c r="C3" s="77">
        <v>37.360723089564502</v>
      </c>
      <c r="D3" s="77">
        <v>37.360723089564502</v>
      </c>
      <c r="E3" s="77">
        <v>0</v>
      </c>
      <c r="F3" s="78">
        <f t="shared" ref="F3:F34" si="0">E3/$E$114</f>
        <v>0</v>
      </c>
      <c r="G3" s="78">
        <f>(D3-C3)/C3</f>
        <v>0</v>
      </c>
    </row>
    <row r="4" spans="1:7" x14ac:dyDescent="0.3">
      <c r="A4" s="75"/>
      <c r="B4" s="69" t="s">
        <v>49</v>
      </c>
      <c r="C4" s="70">
        <v>829.21097546392775</v>
      </c>
      <c r="D4" s="70">
        <v>871.06680781943817</v>
      </c>
      <c r="E4" s="70">
        <f>D4-C4</f>
        <v>41.855832355510415</v>
      </c>
      <c r="F4" s="32">
        <f t="shared" si="0"/>
        <v>2.038863673608574E-3</v>
      </c>
      <c r="G4" s="32">
        <f t="shared" ref="G4:G11" si="1">(D4-C4)/C4</f>
        <v>5.0476698444678537E-2</v>
      </c>
    </row>
    <row r="5" spans="1:7" x14ac:dyDescent="0.3">
      <c r="A5" s="75"/>
      <c r="B5" s="76" t="s">
        <v>50</v>
      </c>
      <c r="C5" s="77">
        <v>1720.9818772439733</v>
      </c>
      <c r="D5" s="77">
        <v>1893.1432670252757</v>
      </c>
      <c r="E5" s="77">
        <f t="shared" ref="E5:E82" si="2">D5-C5</f>
        <v>172.16138978130243</v>
      </c>
      <c r="F5" s="78">
        <f t="shared" si="0"/>
        <v>8.3862530947100417E-3</v>
      </c>
      <c r="G5" s="78">
        <f t="shared" si="1"/>
        <v>0.10003672441746239</v>
      </c>
    </row>
    <row r="6" spans="1:7" x14ac:dyDescent="0.3">
      <c r="A6" s="75"/>
      <c r="B6" s="69" t="s">
        <v>51</v>
      </c>
      <c r="C6" s="70">
        <v>1662.5984175956678</v>
      </c>
      <c r="D6" s="70">
        <v>2329.501289624834</v>
      </c>
      <c r="E6" s="70">
        <f t="shared" si="2"/>
        <v>666.90287202916625</v>
      </c>
      <c r="F6" s="32">
        <f t="shared" si="0"/>
        <v>3.2485891764292771E-2</v>
      </c>
      <c r="G6" s="32">
        <f t="shared" si="1"/>
        <v>0.40112083890564143</v>
      </c>
    </row>
    <row r="7" spans="1:7" x14ac:dyDescent="0.3">
      <c r="A7" s="75"/>
      <c r="B7" s="76" t="s">
        <v>52</v>
      </c>
      <c r="C7" s="77">
        <v>1474.3282205008084</v>
      </c>
      <c r="D7" s="77">
        <v>1850.4405178105387</v>
      </c>
      <c r="E7" s="77">
        <f t="shared" si="2"/>
        <v>376.11229730973037</v>
      </c>
      <c r="F7" s="78">
        <f t="shared" si="0"/>
        <v>1.8321023786337882E-2</v>
      </c>
      <c r="G7" s="78">
        <f t="shared" si="1"/>
        <v>0.25510757515173271</v>
      </c>
    </row>
    <row r="8" spans="1:7" x14ac:dyDescent="0.3">
      <c r="A8" s="75"/>
      <c r="B8" s="69" t="s">
        <v>53</v>
      </c>
      <c r="C8" s="70">
        <v>648.35009629788135</v>
      </c>
      <c r="D8" s="70">
        <v>998.82158751263955</v>
      </c>
      <c r="E8" s="70">
        <f t="shared" si="2"/>
        <v>350.4714912147582</v>
      </c>
      <c r="F8" s="32">
        <f t="shared" si="0"/>
        <v>1.7072019641227443E-2</v>
      </c>
      <c r="G8" s="32">
        <f t="shared" si="1"/>
        <v>0.54055901775286508</v>
      </c>
    </row>
    <row r="9" spans="1:7" x14ac:dyDescent="0.3">
      <c r="A9" s="75"/>
      <c r="B9" s="76" t="s">
        <v>54</v>
      </c>
      <c r="C9" s="77">
        <v>351.1440707964602</v>
      </c>
      <c r="D9" s="77">
        <v>536.58648552701993</v>
      </c>
      <c r="E9" s="77">
        <f t="shared" si="2"/>
        <v>185.44241473055973</v>
      </c>
      <c r="F9" s="78">
        <f t="shared" si="0"/>
        <v>9.0331927873038009E-3</v>
      </c>
      <c r="G9" s="78">
        <f t="shared" si="1"/>
        <v>0.52810920118896432</v>
      </c>
    </row>
    <row r="10" spans="1:7" x14ac:dyDescent="0.3">
      <c r="A10" s="75"/>
      <c r="B10" s="69" t="s">
        <v>55</v>
      </c>
      <c r="C10" s="70">
        <v>1494.7795488315548</v>
      </c>
      <c r="D10" s="70">
        <v>2417.3926998279389</v>
      </c>
      <c r="E10" s="70">
        <f t="shared" si="2"/>
        <v>922.61315099638409</v>
      </c>
      <c r="F10" s="32">
        <f t="shared" si="0"/>
        <v>4.4941943153411469E-2</v>
      </c>
      <c r="G10" s="32">
        <f t="shared" si="1"/>
        <v>0.61722355762598968</v>
      </c>
    </row>
    <row r="11" spans="1:7" x14ac:dyDescent="0.3">
      <c r="A11" s="75"/>
      <c r="B11" s="76" t="s">
        <v>56</v>
      </c>
      <c r="C11" s="77">
        <v>1284.4126125716157</v>
      </c>
      <c r="D11" s="77">
        <v>1713.9946607667771</v>
      </c>
      <c r="E11" s="77">
        <f t="shared" si="2"/>
        <v>429.58204819516141</v>
      </c>
      <c r="F11" s="78">
        <f t="shared" si="0"/>
        <v>2.0925619766922959E-2</v>
      </c>
      <c r="G11" s="79">
        <f t="shared" si="1"/>
        <v>0.33445798023974865</v>
      </c>
    </row>
    <row r="12" spans="1:7" x14ac:dyDescent="0.3">
      <c r="A12" s="75"/>
      <c r="B12" s="31" t="s">
        <v>58</v>
      </c>
      <c r="C12" s="39">
        <f>ROUND(SUM(C3:C11),0)</f>
        <v>9503</v>
      </c>
      <c r="D12" s="39">
        <f>ROUND(SUM(D3:D11),0)</f>
        <v>12648</v>
      </c>
      <c r="E12" s="39">
        <f t="shared" si="2"/>
        <v>3145</v>
      </c>
      <c r="F12" s="38">
        <f t="shared" si="0"/>
        <v>0.15319791514442982</v>
      </c>
      <c r="G12" s="33">
        <f>(D12-C12)/C12</f>
        <v>0.33094812164579607</v>
      </c>
    </row>
    <row r="13" spans="1:7" x14ac:dyDescent="0.3">
      <c r="A13" s="80" t="s">
        <v>4</v>
      </c>
      <c r="B13" s="81" t="s">
        <v>48</v>
      </c>
      <c r="C13" s="82">
        <v>114.15776499589153</v>
      </c>
      <c r="D13" s="82">
        <v>114.15776499589153</v>
      </c>
      <c r="E13" s="82">
        <f t="shared" si="2"/>
        <v>0</v>
      </c>
      <c r="F13" s="83">
        <f t="shared" si="0"/>
        <v>0</v>
      </c>
      <c r="G13" s="83">
        <f>(D13-C13)/C13</f>
        <v>0</v>
      </c>
    </row>
    <row r="14" spans="1:7" x14ac:dyDescent="0.3">
      <c r="A14" s="80"/>
      <c r="B14" s="69" t="s">
        <v>49</v>
      </c>
      <c r="C14" s="70">
        <v>2322.8830247901165</v>
      </c>
      <c r="D14" s="70">
        <v>3946.5407328922338</v>
      </c>
      <c r="E14" s="70">
        <f t="shared" si="2"/>
        <v>1623.6577081021173</v>
      </c>
      <c r="F14" s="32">
        <f t="shared" si="0"/>
        <v>7.909093029870512E-2</v>
      </c>
      <c r="G14" s="32">
        <f t="shared" ref="G14:G22" si="3">(D14-C14)/C14</f>
        <v>0.69898384497808386</v>
      </c>
    </row>
    <row r="15" spans="1:7" x14ac:dyDescent="0.3">
      <c r="A15" s="80"/>
      <c r="B15" s="81" t="s">
        <v>50</v>
      </c>
      <c r="C15" s="82">
        <v>672.84971790049588</v>
      </c>
      <c r="D15" s="82">
        <v>672.84971790049588</v>
      </c>
      <c r="E15" s="82">
        <f t="shared" si="2"/>
        <v>0</v>
      </c>
      <c r="F15" s="83">
        <f t="shared" si="0"/>
        <v>0</v>
      </c>
      <c r="G15" s="83">
        <f t="shared" si="3"/>
        <v>0</v>
      </c>
    </row>
    <row r="16" spans="1:7" x14ac:dyDescent="0.3">
      <c r="A16" s="80"/>
      <c r="B16" s="69" t="s">
        <v>51</v>
      </c>
      <c r="C16" s="70">
        <v>3863.0790217930166</v>
      </c>
      <c r="D16" s="70">
        <v>5888.0178355496219</v>
      </c>
      <c r="E16" s="70">
        <f t="shared" si="2"/>
        <v>2024.9388137566052</v>
      </c>
      <c r="F16" s="32">
        <f t="shared" si="0"/>
        <v>9.8637966474577676E-2</v>
      </c>
      <c r="G16" s="32">
        <f t="shared" si="3"/>
        <v>0.52417742488134411</v>
      </c>
    </row>
    <row r="17" spans="1:7" x14ac:dyDescent="0.3">
      <c r="A17" s="80"/>
      <c r="B17" s="81" t="s">
        <v>52</v>
      </c>
      <c r="C17" s="82">
        <v>1768.8922393826315</v>
      </c>
      <c r="D17" s="82">
        <v>2537.4937573643479</v>
      </c>
      <c r="E17" s="82">
        <f t="shared" si="2"/>
        <v>768.60151798171637</v>
      </c>
      <c r="F17" s="83">
        <f t="shared" si="0"/>
        <v>3.7439793364592348E-2</v>
      </c>
      <c r="G17" s="83">
        <f t="shared" si="3"/>
        <v>0.43451008539105196</v>
      </c>
    </row>
    <row r="18" spans="1:7" x14ac:dyDescent="0.3">
      <c r="A18" s="80"/>
      <c r="B18" s="69" t="s">
        <v>53</v>
      </c>
      <c r="C18" s="70">
        <v>477.73164990370202</v>
      </c>
      <c r="D18" s="70">
        <v>650.71466916053589</v>
      </c>
      <c r="E18" s="70">
        <f t="shared" si="2"/>
        <v>172.98301925683387</v>
      </c>
      <c r="F18" s="32">
        <f t="shared" si="0"/>
        <v>8.4262759636043582E-3</v>
      </c>
      <c r="G18" s="32">
        <f t="shared" si="3"/>
        <v>0.3620924410005128</v>
      </c>
    </row>
    <row r="19" spans="1:7" x14ac:dyDescent="0.3">
      <c r="A19" s="80"/>
      <c r="B19" s="81" t="s">
        <v>54</v>
      </c>
      <c r="C19" s="82">
        <v>256.76141592920357</v>
      </c>
      <c r="D19" s="82">
        <v>398.68852969738009</v>
      </c>
      <c r="E19" s="82">
        <f t="shared" si="2"/>
        <v>141.92711376817653</v>
      </c>
      <c r="F19" s="83">
        <f t="shared" si="0"/>
        <v>6.9134937779812226E-3</v>
      </c>
      <c r="G19" s="83">
        <f t="shared" si="3"/>
        <v>0.55275872838818541</v>
      </c>
    </row>
    <row r="20" spans="1:7" x14ac:dyDescent="0.3">
      <c r="A20" s="80"/>
      <c r="B20" s="69" t="s">
        <v>55</v>
      </c>
      <c r="C20" s="70">
        <v>615.03363501283263</v>
      </c>
      <c r="D20" s="70">
        <v>895.69683338929588</v>
      </c>
      <c r="E20" s="70">
        <f t="shared" si="2"/>
        <v>280.66319837646324</v>
      </c>
      <c r="F20" s="32">
        <f t="shared" si="0"/>
        <v>1.3671547487771604E-2</v>
      </c>
      <c r="G20" s="32">
        <f t="shared" si="3"/>
        <v>0.45633796657414877</v>
      </c>
    </row>
    <row r="21" spans="1:7" x14ac:dyDescent="0.3">
      <c r="A21" s="80"/>
      <c r="B21" s="81" t="s">
        <v>56</v>
      </c>
      <c r="C21" s="82">
        <v>1548.7108705537357</v>
      </c>
      <c r="D21" s="82">
        <v>2305.5000082693532</v>
      </c>
      <c r="E21" s="82">
        <f t="shared" si="2"/>
        <v>756.78913771561747</v>
      </c>
      <c r="F21" s="83">
        <f t="shared" si="0"/>
        <v>3.6864393673126675E-2</v>
      </c>
      <c r="G21" s="84">
        <f t="shared" si="3"/>
        <v>0.48865747125868003</v>
      </c>
    </row>
    <row r="22" spans="1:7" x14ac:dyDescent="0.3">
      <c r="A22" s="80"/>
      <c r="B22" s="31" t="s">
        <v>59</v>
      </c>
      <c r="C22" s="39">
        <f>ROUND(SUM(C13:C21),0)</f>
        <v>11640</v>
      </c>
      <c r="D22" s="39">
        <f>ROUND(SUM(D13:D21),0)</f>
        <v>17410</v>
      </c>
      <c r="E22" s="39">
        <f t="shared" si="2"/>
        <v>5770</v>
      </c>
      <c r="F22" s="38">
        <f t="shared" si="0"/>
        <v>0.28106580934288078</v>
      </c>
      <c r="G22" s="36">
        <f t="shared" si="3"/>
        <v>0.49570446735395191</v>
      </c>
    </row>
    <row r="23" spans="1:7" x14ac:dyDescent="0.3">
      <c r="A23" s="85" t="s">
        <v>9</v>
      </c>
      <c r="B23" s="86" t="s">
        <v>48</v>
      </c>
      <c r="C23" s="87">
        <v>141.1405094494659</v>
      </c>
      <c r="D23" s="87">
        <v>141.1405094494659</v>
      </c>
      <c r="E23" s="87">
        <f t="shared" ref="E23:E42" si="4">D23-C23</f>
        <v>0</v>
      </c>
      <c r="F23" s="88">
        <f t="shared" si="0"/>
        <v>0</v>
      </c>
      <c r="G23" s="89">
        <f t="shared" ref="G23:G42" si="5">(D23-C23)/C23</f>
        <v>0</v>
      </c>
    </row>
    <row r="24" spans="1:7" x14ac:dyDescent="0.3">
      <c r="A24" s="85"/>
      <c r="B24" s="69" t="s">
        <v>49</v>
      </c>
      <c r="C24" s="70">
        <v>1548.0540741215277</v>
      </c>
      <c r="D24" s="70">
        <v>2095.6458876634633</v>
      </c>
      <c r="E24" s="70">
        <f t="shared" si="4"/>
        <v>547.59181354193561</v>
      </c>
      <c r="F24" s="32">
        <f t="shared" si="0"/>
        <v>2.6674061743968806E-2</v>
      </c>
      <c r="G24" s="32">
        <f t="shared" si="5"/>
        <v>0.35372912529084416</v>
      </c>
    </row>
    <row r="25" spans="1:7" x14ac:dyDescent="0.3">
      <c r="A25" s="85"/>
      <c r="B25" s="86" t="s">
        <v>50</v>
      </c>
      <c r="C25" s="87">
        <v>758.74542656864423</v>
      </c>
      <c r="D25" s="87">
        <v>758.74542656864423</v>
      </c>
      <c r="E25" s="87">
        <f t="shared" si="4"/>
        <v>0</v>
      </c>
      <c r="F25" s="88">
        <f t="shared" si="0"/>
        <v>0</v>
      </c>
      <c r="G25" s="88">
        <f t="shared" si="5"/>
        <v>0</v>
      </c>
    </row>
    <row r="26" spans="1:7" x14ac:dyDescent="0.3">
      <c r="A26" s="85"/>
      <c r="B26" s="69" t="s">
        <v>51</v>
      </c>
      <c r="C26" s="70">
        <v>3292.5738596392466</v>
      </c>
      <c r="D26" s="70">
        <v>3764.6843109030724</v>
      </c>
      <c r="E26" s="70">
        <f t="shared" si="4"/>
        <v>472.11045126382578</v>
      </c>
      <c r="F26" s="32">
        <f t="shared" si="0"/>
        <v>2.2997245421785075E-2</v>
      </c>
      <c r="G26" s="32">
        <f t="shared" si="5"/>
        <v>0.14338644215427043</v>
      </c>
    </row>
    <row r="27" spans="1:7" x14ac:dyDescent="0.3">
      <c r="A27" s="85"/>
      <c r="B27" s="86" t="s">
        <v>52</v>
      </c>
      <c r="C27" s="87">
        <v>2481.8370263911379</v>
      </c>
      <c r="D27" s="87">
        <v>2584.2058685319071</v>
      </c>
      <c r="E27" s="87">
        <f t="shared" si="4"/>
        <v>102.36884214076917</v>
      </c>
      <c r="F27" s="88">
        <f t="shared" si="0"/>
        <v>4.9865479146947818E-3</v>
      </c>
      <c r="G27" s="88">
        <f t="shared" si="5"/>
        <v>4.1247205619147624E-2</v>
      </c>
    </row>
    <row r="28" spans="1:7" x14ac:dyDescent="0.3">
      <c r="A28" s="85"/>
      <c r="B28" s="69" t="s">
        <v>53</v>
      </c>
      <c r="C28" s="70">
        <v>1883.6276481917394</v>
      </c>
      <c r="D28" s="70">
        <v>2201.974362631277</v>
      </c>
      <c r="E28" s="70">
        <f t="shared" si="4"/>
        <v>318.34671443953766</v>
      </c>
      <c r="F28" s="32">
        <f t="shared" si="0"/>
        <v>1.5507171047763538E-2</v>
      </c>
      <c r="G28" s="32">
        <f t="shared" si="5"/>
        <v>0.16900724235235495</v>
      </c>
    </row>
    <row r="29" spans="1:7" x14ac:dyDescent="0.3">
      <c r="A29" s="85"/>
      <c r="B29" s="86" t="s">
        <v>54</v>
      </c>
      <c r="C29" s="87">
        <v>1226.9745132743362</v>
      </c>
      <c r="D29" s="87">
        <v>1257.6034010524445</v>
      </c>
      <c r="E29" s="87">
        <f t="shared" si="4"/>
        <v>30.628887778108265</v>
      </c>
      <c r="F29" s="88">
        <f t="shared" si="0"/>
        <v>1.4919814787913812E-3</v>
      </c>
      <c r="G29" s="88">
        <f t="shared" si="5"/>
        <v>2.4962937246651697E-2</v>
      </c>
    </row>
    <row r="30" spans="1:7" x14ac:dyDescent="0.3">
      <c r="A30" s="85"/>
      <c r="B30" s="69" t="s">
        <v>55</v>
      </c>
      <c r="C30" s="70">
        <v>4924.7748210185055</v>
      </c>
      <c r="D30" s="70">
        <v>7572.4004618998333</v>
      </c>
      <c r="E30" s="70">
        <f t="shared" si="4"/>
        <v>2647.6256408813279</v>
      </c>
      <c r="F30" s="32">
        <f t="shared" si="0"/>
        <v>0.12897002488583603</v>
      </c>
      <c r="G30" s="32">
        <f t="shared" si="5"/>
        <v>0.53761354317795296</v>
      </c>
    </row>
    <row r="31" spans="1:7" x14ac:dyDescent="0.3">
      <c r="A31" s="85"/>
      <c r="B31" s="86" t="s">
        <v>56</v>
      </c>
      <c r="C31" s="87">
        <v>2523.4715644149856</v>
      </c>
      <c r="D31" s="87">
        <v>3182.5414038564923</v>
      </c>
      <c r="E31" s="87">
        <f t="shared" si="4"/>
        <v>659.0698394415067</v>
      </c>
      <c r="F31" s="88">
        <f t="shared" si="0"/>
        <v>3.2104332380608246E-2</v>
      </c>
      <c r="G31" s="90">
        <f t="shared" si="5"/>
        <v>0.26117585342963767</v>
      </c>
    </row>
    <row r="32" spans="1:7" x14ac:dyDescent="0.3">
      <c r="A32" s="85"/>
      <c r="B32" s="31" t="s">
        <v>64</v>
      </c>
      <c r="C32" s="39">
        <f>ROUND(SUM(C23:C31),0)</f>
        <v>18781</v>
      </c>
      <c r="D32" s="39">
        <f>ROUND(SUM(D23:D31),0)</f>
        <v>23559</v>
      </c>
      <c r="E32" s="37">
        <f t="shared" si="4"/>
        <v>4778</v>
      </c>
      <c r="F32" s="38">
        <f t="shared" si="0"/>
        <v>0.2327439232305519</v>
      </c>
      <c r="G32" s="36">
        <f t="shared" si="5"/>
        <v>0.2544060486662052</v>
      </c>
    </row>
    <row r="33" spans="1:7" x14ac:dyDescent="0.3">
      <c r="A33" s="91" t="s">
        <v>10</v>
      </c>
      <c r="B33" s="92" t="s">
        <v>48</v>
      </c>
      <c r="C33" s="93">
        <v>73.683648315529993</v>
      </c>
      <c r="D33" s="93">
        <v>73.683648315529993</v>
      </c>
      <c r="E33" s="93">
        <f t="shared" si="4"/>
        <v>0</v>
      </c>
      <c r="F33" s="94">
        <f t="shared" si="0"/>
        <v>0</v>
      </c>
      <c r="G33" s="95">
        <f t="shared" si="5"/>
        <v>0</v>
      </c>
    </row>
    <row r="34" spans="1:7" x14ac:dyDescent="0.3">
      <c r="A34" s="91"/>
      <c r="B34" s="69" t="s">
        <v>49</v>
      </c>
      <c r="C34" s="70">
        <v>467.45814734157727</v>
      </c>
      <c r="D34" s="70">
        <v>467.92764293695478</v>
      </c>
      <c r="E34" s="70">
        <f t="shared" si="4"/>
        <v>0.46949559537750929</v>
      </c>
      <c r="F34" s="32">
        <f t="shared" si="0"/>
        <v>2.2869871663379087E-5</v>
      </c>
      <c r="G34" s="32">
        <f t="shared" si="5"/>
        <v>1.0043585678151487E-3</v>
      </c>
    </row>
    <row r="35" spans="1:7" x14ac:dyDescent="0.3">
      <c r="A35" s="91"/>
      <c r="B35" s="92" t="s">
        <v>50</v>
      </c>
      <c r="C35" s="93">
        <v>482.65207727816721</v>
      </c>
      <c r="D35" s="93">
        <v>507.73676287054343</v>
      </c>
      <c r="E35" s="93">
        <f t="shared" si="4"/>
        <v>25.084685592376218</v>
      </c>
      <c r="F35" s="94">
        <f t="shared" ref="F35:F66" si="6">E35/$E$114</f>
        <v>1.2219146374580455E-3</v>
      </c>
      <c r="G35" s="94">
        <f t="shared" si="5"/>
        <v>5.197260464274174E-2</v>
      </c>
    </row>
    <row r="36" spans="1:7" x14ac:dyDescent="0.3">
      <c r="A36" s="91"/>
      <c r="B36" s="69" t="s">
        <v>51</v>
      </c>
      <c r="C36" s="70">
        <v>639.79408332591834</v>
      </c>
      <c r="D36" s="70">
        <v>818.11063282328007</v>
      </c>
      <c r="E36" s="70">
        <f t="shared" si="4"/>
        <v>178.31654949736173</v>
      </c>
      <c r="F36" s="32">
        <f t="shared" si="6"/>
        <v>8.6860806418900937E-3</v>
      </c>
      <c r="G36" s="32">
        <f t="shared" si="5"/>
        <v>0.27870928185268207</v>
      </c>
    </row>
    <row r="37" spans="1:7" x14ac:dyDescent="0.3">
      <c r="A37" s="91"/>
      <c r="B37" s="92" t="s">
        <v>52</v>
      </c>
      <c r="C37" s="93">
        <v>400.12344469251093</v>
      </c>
      <c r="D37" s="93">
        <v>509.44513782107765</v>
      </c>
      <c r="E37" s="93">
        <f t="shared" si="4"/>
        <v>109.32169312856672</v>
      </c>
      <c r="F37" s="94">
        <f t="shared" si="6"/>
        <v>5.3252322630701308E-3</v>
      </c>
      <c r="G37" s="94">
        <f t="shared" si="5"/>
        <v>0.27321991395075301</v>
      </c>
    </row>
    <row r="38" spans="1:7" x14ac:dyDescent="0.3">
      <c r="A38" s="91"/>
      <c r="B38" s="69" t="s">
        <v>53</v>
      </c>
      <c r="C38" s="70">
        <v>700.02311149154718</v>
      </c>
      <c r="D38" s="70">
        <v>982.59289180951055</v>
      </c>
      <c r="E38" s="70">
        <f t="shared" si="4"/>
        <v>282.56978031796336</v>
      </c>
      <c r="F38" s="32">
        <f t="shared" si="6"/>
        <v>1.376442010414357E-2</v>
      </c>
      <c r="G38" s="32">
        <f t="shared" si="5"/>
        <v>0.4036577874063168</v>
      </c>
    </row>
    <row r="39" spans="1:7" x14ac:dyDescent="0.3">
      <c r="A39" s="91"/>
      <c r="B39" s="92" t="s">
        <v>54</v>
      </c>
      <c r="C39" s="93">
        <v>318.66831858407085</v>
      </c>
      <c r="D39" s="93">
        <v>598.48589262187841</v>
      </c>
      <c r="E39" s="93">
        <f t="shared" si="4"/>
        <v>279.81757403780756</v>
      </c>
      <c r="F39" s="94">
        <f t="shared" si="6"/>
        <v>1.3630355791212799E-2</v>
      </c>
      <c r="G39" s="94">
        <f t="shared" si="5"/>
        <v>0.87808406960915475</v>
      </c>
    </row>
    <row r="40" spans="1:7" x14ac:dyDescent="0.3">
      <c r="A40" s="91"/>
      <c r="B40" s="69" t="s">
        <v>55</v>
      </c>
      <c r="C40" s="70">
        <v>933.81480480886114</v>
      </c>
      <c r="D40" s="70">
        <v>2132.5485535345456</v>
      </c>
      <c r="E40" s="70">
        <f t="shared" si="4"/>
        <v>1198.7337487256846</v>
      </c>
      <c r="F40" s="32">
        <f t="shared" si="6"/>
        <v>5.839221339206413E-2</v>
      </c>
      <c r="G40" s="32">
        <f t="shared" si="5"/>
        <v>1.2836953778763966</v>
      </c>
    </row>
    <row r="41" spans="1:7" x14ac:dyDescent="0.3">
      <c r="A41" s="91"/>
      <c r="B41" s="92" t="s">
        <v>56</v>
      </c>
      <c r="C41" s="93">
        <v>623.97599316755213</v>
      </c>
      <c r="D41" s="93">
        <v>949.05473527832874</v>
      </c>
      <c r="E41" s="93">
        <f t="shared" si="4"/>
        <v>325.0787421107766</v>
      </c>
      <c r="F41" s="94">
        <f t="shared" si="6"/>
        <v>1.5835098743766214E-2</v>
      </c>
      <c r="G41" s="96">
        <f t="shared" si="5"/>
        <v>0.52097956599347139</v>
      </c>
    </row>
    <row r="42" spans="1:7" x14ac:dyDescent="0.3">
      <c r="A42" s="91"/>
      <c r="B42" s="31" t="s">
        <v>65</v>
      </c>
      <c r="C42" s="39">
        <f>ROUND(SUM(C33:C41),0)</f>
        <v>4640</v>
      </c>
      <c r="D42" s="39">
        <f>ROUND(SUM(D33:D41),0)</f>
        <v>7040</v>
      </c>
      <c r="E42" s="39">
        <f t="shared" si="4"/>
        <v>2400</v>
      </c>
      <c r="F42" s="38">
        <f t="shared" si="6"/>
        <v>0.11690778898144089</v>
      </c>
      <c r="G42" s="36">
        <f t="shared" si="5"/>
        <v>0.51724137931034486</v>
      </c>
    </row>
    <row r="43" spans="1:7" x14ac:dyDescent="0.3">
      <c r="A43" s="97" t="s">
        <v>5</v>
      </c>
      <c r="B43" s="98" t="s">
        <v>48</v>
      </c>
      <c r="C43" s="99">
        <v>0</v>
      </c>
      <c r="D43" s="99">
        <v>0</v>
      </c>
      <c r="E43" s="99">
        <f t="shared" si="2"/>
        <v>0</v>
      </c>
      <c r="F43" s="100">
        <f t="shared" si="6"/>
        <v>0</v>
      </c>
      <c r="G43" s="101">
        <v>0</v>
      </c>
    </row>
    <row r="44" spans="1:7" x14ac:dyDescent="0.3">
      <c r="A44" s="97"/>
      <c r="B44" s="69" t="s">
        <v>49</v>
      </c>
      <c r="C44" s="70">
        <v>14.194871676705048</v>
      </c>
      <c r="D44" s="70">
        <v>14.329040149096606</v>
      </c>
      <c r="E44" s="70">
        <f t="shared" si="2"/>
        <v>0.13416847239155771</v>
      </c>
      <c r="F44" s="32">
        <f t="shared" si="6"/>
        <v>6.535558107631045E-6</v>
      </c>
      <c r="G44" s="32">
        <f t="shared" ref="G44:G86" si="7">(D44-C44)/C44</f>
        <v>9.4518975195625899E-3</v>
      </c>
    </row>
    <row r="45" spans="1:7" x14ac:dyDescent="0.3">
      <c r="A45" s="97"/>
      <c r="B45" s="98" t="s">
        <v>50</v>
      </c>
      <c r="C45" s="99">
        <v>12.2708155240212</v>
      </c>
      <c r="D45" s="99">
        <v>12.967186939874791</v>
      </c>
      <c r="E45" s="99">
        <f t="shared" si="2"/>
        <v>0.69637141585359075</v>
      </c>
      <c r="F45" s="100">
        <f t="shared" si="6"/>
        <v>3.392135105721617E-5</v>
      </c>
      <c r="G45" s="100">
        <f t="shared" si="7"/>
        <v>5.6750214726183641E-2</v>
      </c>
    </row>
    <row r="46" spans="1:7" x14ac:dyDescent="0.3">
      <c r="A46" s="97"/>
      <c r="B46" s="69" t="s">
        <v>51</v>
      </c>
      <c r="C46" s="70">
        <v>97.266445728107541</v>
      </c>
      <c r="D46" s="70">
        <v>142.03148965353407</v>
      </c>
      <c r="E46" s="70">
        <f t="shared" si="2"/>
        <v>44.765043925426525</v>
      </c>
      <c r="F46" s="32">
        <f t="shared" si="6"/>
        <v>2.1805759620744567E-3</v>
      </c>
      <c r="G46" s="32">
        <f t="shared" si="7"/>
        <v>0.4602311063217</v>
      </c>
    </row>
    <row r="47" spans="1:7" x14ac:dyDescent="0.3">
      <c r="A47" s="97"/>
      <c r="B47" s="98" t="s">
        <v>52</v>
      </c>
      <c r="C47" s="99">
        <v>17.716117009460152</v>
      </c>
      <c r="D47" s="99">
        <v>21.36865289633192</v>
      </c>
      <c r="E47" s="99">
        <f t="shared" si="2"/>
        <v>3.6525358868717674</v>
      </c>
      <c r="F47" s="100">
        <f t="shared" si="6"/>
        <v>1.7792078946231025E-4</v>
      </c>
      <c r="G47" s="100">
        <f t="shared" si="7"/>
        <v>0.20617022821204928</v>
      </c>
    </row>
    <row r="48" spans="1:7" x14ac:dyDescent="0.3">
      <c r="A48" s="97"/>
      <c r="B48" s="69" t="s">
        <v>53</v>
      </c>
      <c r="C48" s="70">
        <v>130.64498181040017</v>
      </c>
      <c r="D48" s="70">
        <v>159.73275619414142</v>
      </c>
      <c r="E48" s="70">
        <f t="shared" si="2"/>
        <v>29.087774383741248</v>
      </c>
      <c r="F48" s="32">
        <f t="shared" si="6"/>
        <v>1.4169114123309099E-3</v>
      </c>
      <c r="G48" s="32">
        <f t="shared" si="7"/>
        <v>0.22264746782203368</v>
      </c>
    </row>
    <row r="49" spans="1:7" x14ac:dyDescent="0.3">
      <c r="A49" s="97"/>
      <c r="B49" s="98" t="s">
        <v>54</v>
      </c>
      <c r="C49" s="99">
        <v>15.223008849557521</v>
      </c>
      <c r="D49" s="99">
        <v>22.348038761861233</v>
      </c>
      <c r="E49" s="99">
        <f t="shared" si="2"/>
        <v>7.1250299123037113</v>
      </c>
      <c r="F49" s="100">
        <f t="shared" si="6"/>
        <v>3.4707145561419021E-4</v>
      </c>
      <c r="G49" s="100">
        <f t="shared" si="7"/>
        <v>0.46804347174184363</v>
      </c>
    </row>
    <row r="50" spans="1:7" x14ac:dyDescent="0.3">
      <c r="A50" s="97"/>
      <c r="B50" s="69" t="s">
        <v>55</v>
      </c>
      <c r="C50" s="70">
        <v>49.563150074294207</v>
      </c>
      <c r="D50" s="70">
        <v>63.11230914276112</v>
      </c>
      <c r="E50" s="70">
        <f t="shared" si="2"/>
        <v>13.549159068466913</v>
      </c>
      <c r="F50" s="32">
        <f t="shared" si="6"/>
        <v>6.6000092885512758E-4</v>
      </c>
      <c r="G50" s="32">
        <f t="shared" si="7"/>
        <v>0.2733716288847054</v>
      </c>
    </row>
    <row r="51" spans="1:7" x14ac:dyDescent="0.3">
      <c r="A51" s="97"/>
      <c r="B51" s="98" t="s">
        <v>56</v>
      </c>
      <c r="C51" s="99">
        <v>53.966321041208801</v>
      </c>
      <c r="D51" s="99">
        <v>69.835046749558217</v>
      </c>
      <c r="E51" s="99">
        <f t="shared" si="2"/>
        <v>15.868725708349416</v>
      </c>
      <c r="F51" s="100">
        <f t="shared" si="6"/>
        <v>7.7299068188169985E-4</v>
      </c>
      <c r="G51" s="102">
        <f t="shared" si="7"/>
        <v>0.29404868447919624</v>
      </c>
    </row>
    <row r="52" spans="1:7" x14ac:dyDescent="0.3">
      <c r="A52" s="97"/>
      <c r="B52" s="31" t="s">
        <v>60</v>
      </c>
      <c r="C52" s="37">
        <f>ROUND(SUM(C43:C51),0)</f>
        <v>391</v>
      </c>
      <c r="D52" s="37">
        <f>ROUND(SUM(D43:D51),0)</f>
        <v>506</v>
      </c>
      <c r="E52" s="39">
        <f t="shared" si="2"/>
        <v>115</v>
      </c>
      <c r="F52" s="38">
        <f t="shared" si="6"/>
        <v>5.6018315553607095E-3</v>
      </c>
      <c r="G52" s="44">
        <f t="shared" si="7"/>
        <v>0.29411764705882354</v>
      </c>
    </row>
    <row r="53" spans="1:7" x14ac:dyDescent="0.3">
      <c r="A53" s="75" t="s">
        <v>6</v>
      </c>
      <c r="B53" s="76" t="s">
        <v>48</v>
      </c>
      <c r="C53" s="77">
        <v>0</v>
      </c>
      <c r="D53" s="77">
        <v>0</v>
      </c>
      <c r="E53" s="77">
        <f t="shared" si="2"/>
        <v>0</v>
      </c>
      <c r="F53" s="78">
        <f t="shared" si="6"/>
        <v>0</v>
      </c>
      <c r="G53" s="103">
        <v>0</v>
      </c>
    </row>
    <row r="54" spans="1:7" x14ac:dyDescent="0.3">
      <c r="A54" s="75"/>
      <c r="B54" s="69" t="s">
        <v>49</v>
      </c>
      <c r="C54" s="70">
        <v>0</v>
      </c>
      <c r="D54" s="70">
        <v>0</v>
      </c>
      <c r="E54" s="70">
        <f t="shared" si="2"/>
        <v>0</v>
      </c>
      <c r="F54" s="32">
        <f t="shared" si="6"/>
        <v>0</v>
      </c>
      <c r="G54" s="32">
        <v>0</v>
      </c>
    </row>
    <row r="55" spans="1:7" x14ac:dyDescent="0.3">
      <c r="A55" s="75"/>
      <c r="B55" s="76" t="s">
        <v>50</v>
      </c>
      <c r="C55" s="77">
        <v>377.32757736365193</v>
      </c>
      <c r="D55" s="77">
        <v>386.65735814690845</v>
      </c>
      <c r="E55" s="77">
        <f t="shared" si="2"/>
        <v>9.329780783256524</v>
      </c>
      <c r="F55" s="78">
        <f t="shared" si="6"/>
        <v>4.5446835127168999E-4</v>
      </c>
      <c r="G55" s="78">
        <f t="shared" ref="G55:G96" si="8">(D55-C55)/C55</f>
        <v>2.4725944624675249E-2</v>
      </c>
    </row>
    <row r="56" spans="1:7" x14ac:dyDescent="0.3">
      <c r="A56" s="75"/>
      <c r="B56" s="69" t="s">
        <v>51</v>
      </c>
      <c r="C56" s="70">
        <v>9.0290814464272433</v>
      </c>
      <c r="D56" s="70">
        <v>13.282890172146383</v>
      </c>
      <c r="E56" s="70">
        <f t="shared" si="2"/>
        <v>4.2538087257191393</v>
      </c>
      <c r="F56" s="32">
        <f t="shared" si="6"/>
        <v>2.0720973869741045E-4</v>
      </c>
      <c r="G56" s="32">
        <f t="shared" si="8"/>
        <v>0.47112308721086432</v>
      </c>
    </row>
    <row r="57" spans="1:7" x14ac:dyDescent="0.3">
      <c r="A57" s="75"/>
      <c r="B57" s="76" t="s">
        <v>52</v>
      </c>
      <c r="C57" s="77">
        <v>0</v>
      </c>
      <c r="D57" s="77">
        <v>0</v>
      </c>
      <c r="E57" s="77">
        <f t="shared" si="2"/>
        <v>0</v>
      </c>
      <c r="F57" s="78">
        <f t="shared" si="6"/>
        <v>0</v>
      </c>
      <c r="G57" s="78">
        <v>0</v>
      </c>
    </row>
    <row r="58" spans="1:7" x14ac:dyDescent="0.3">
      <c r="A58" s="75"/>
      <c r="B58" s="69" t="s">
        <v>53</v>
      </c>
      <c r="C58" s="70">
        <v>0</v>
      </c>
      <c r="D58" s="70">
        <v>0</v>
      </c>
      <c r="E58" s="70">
        <f t="shared" si="2"/>
        <v>0</v>
      </c>
      <c r="F58" s="32">
        <f t="shared" si="6"/>
        <v>0</v>
      </c>
      <c r="G58" s="32">
        <v>0</v>
      </c>
    </row>
    <row r="59" spans="1:7" x14ac:dyDescent="0.3">
      <c r="A59" s="75"/>
      <c r="B59" s="76" t="s">
        <v>54</v>
      </c>
      <c r="C59" s="77">
        <v>14.208141592920356</v>
      </c>
      <c r="D59" s="77">
        <v>20.586717095854674</v>
      </c>
      <c r="E59" s="77">
        <f t="shared" si="2"/>
        <v>6.3785755029343179</v>
      </c>
      <c r="F59" s="78">
        <f t="shared" si="6"/>
        <v>3.1071048287468057E-4</v>
      </c>
      <c r="G59" s="78">
        <f t="shared" si="8"/>
        <v>0.44893805859259167</v>
      </c>
    </row>
    <row r="60" spans="1:7" x14ac:dyDescent="0.3">
      <c r="A60" s="75"/>
      <c r="B60" s="69" t="s">
        <v>55</v>
      </c>
      <c r="C60" s="70">
        <v>0</v>
      </c>
      <c r="D60" s="70">
        <v>0</v>
      </c>
      <c r="E60" s="70">
        <f t="shared" si="2"/>
        <v>0</v>
      </c>
      <c r="F60" s="32">
        <f t="shared" si="6"/>
        <v>0</v>
      </c>
      <c r="G60" s="32">
        <v>0</v>
      </c>
    </row>
    <row r="61" spans="1:7" x14ac:dyDescent="0.3">
      <c r="A61" s="75"/>
      <c r="B61" s="76" t="s">
        <v>56</v>
      </c>
      <c r="C61" s="77">
        <v>65.253391628098768</v>
      </c>
      <c r="D61" s="77">
        <v>68.207871046498951</v>
      </c>
      <c r="E61" s="77">
        <f t="shared" si="2"/>
        <v>2.954479418400183</v>
      </c>
      <c r="F61" s="78">
        <f t="shared" si="6"/>
        <v>1.4391735683180783E-4</v>
      </c>
      <c r="G61" s="79">
        <f t="shared" si="8"/>
        <v>4.5277024606456689E-2</v>
      </c>
    </row>
    <row r="62" spans="1:7" x14ac:dyDescent="0.3">
      <c r="A62" s="75"/>
      <c r="B62" s="31" t="s">
        <v>61</v>
      </c>
      <c r="C62" s="39">
        <f>ROUND(SUM(C53:C61),0)</f>
        <v>466</v>
      </c>
      <c r="D62" s="39">
        <f>ROUND(SUM(D53:D61),0)</f>
        <v>489</v>
      </c>
      <c r="E62" s="39">
        <f t="shared" si="2"/>
        <v>23</v>
      </c>
      <c r="F62" s="38">
        <f t="shared" si="6"/>
        <v>1.1203663110721418E-3</v>
      </c>
      <c r="G62" s="44">
        <f t="shared" si="8"/>
        <v>4.9356223175965663E-2</v>
      </c>
    </row>
    <row r="63" spans="1:7" x14ac:dyDescent="0.3">
      <c r="A63" s="80" t="s">
        <v>7</v>
      </c>
      <c r="B63" s="81" t="s">
        <v>48</v>
      </c>
      <c r="C63" s="82">
        <v>0</v>
      </c>
      <c r="D63" s="82">
        <v>0</v>
      </c>
      <c r="E63" s="82">
        <f t="shared" si="2"/>
        <v>0</v>
      </c>
      <c r="F63" s="83">
        <f t="shared" si="6"/>
        <v>0</v>
      </c>
      <c r="G63" s="104">
        <v>0</v>
      </c>
    </row>
    <row r="64" spans="1:7" x14ac:dyDescent="0.3">
      <c r="A64" s="80"/>
      <c r="B64" s="69" t="s">
        <v>49</v>
      </c>
      <c r="C64" s="70">
        <v>23.937104491874525</v>
      </c>
      <c r="D64" s="70">
        <v>24.525795244446687</v>
      </c>
      <c r="E64" s="70">
        <f t="shared" si="2"/>
        <v>0.58869075257216252</v>
      </c>
      <c r="F64" s="32">
        <f t="shared" si="6"/>
        <v>2.8676055948763337E-5</v>
      </c>
      <c r="G64" s="32">
        <f t="shared" si="7"/>
        <v>2.4593231515198266E-2</v>
      </c>
    </row>
    <row r="65" spans="1:7" x14ac:dyDescent="0.3">
      <c r="A65" s="80"/>
      <c r="B65" s="81" t="s">
        <v>50</v>
      </c>
      <c r="C65" s="82">
        <v>162.58830569328092</v>
      </c>
      <c r="D65" s="82">
        <v>225.01112893980186</v>
      </c>
      <c r="E65" s="82">
        <f t="shared" si="2"/>
        <v>62.422823246520949</v>
      </c>
      <c r="F65" s="83">
        <f t="shared" si="6"/>
        <v>3.0407142698875224E-3</v>
      </c>
      <c r="G65" s="83">
        <f t="shared" si="7"/>
        <v>0.38393181465510912</v>
      </c>
    </row>
    <row r="66" spans="1:7" x14ac:dyDescent="0.3">
      <c r="A66" s="80"/>
      <c r="B66" s="69" t="s">
        <v>51</v>
      </c>
      <c r="C66" s="70">
        <v>358.07043206502493</v>
      </c>
      <c r="D66" s="70">
        <v>847.81068069794253</v>
      </c>
      <c r="E66" s="70">
        <f t="shared" si="2"/>
        <v>489.7402486329176</v>
      </c>
      <c r="F66" s="32">
        <f t="shared" si="6"/>
        <v>2.3856020684539802E-2</v>
      </c>
      <c r="G66" s="32">
        <f t="shared" si="7"/>
        <v>1.3677204392681652</v>
      </c>
    </row>
    <row r="67" spans="1:7" x14ac:dyDescent="0.3">
      <c r="A67" s="80"/>
      <c r="B67" s="81" t="s">
        <v>52</v>
      </c>
      <c r="C67" s="82">
        <v>114.84386902967699</v>
      </c>
      <c r="D67" s="82">
        <v>181.92502007855347</v>
      </c>
      <c r="E67" s="82">
        <f t="shared" si="2"/>
        <v>67.081151048876478</v>
      </c>
      <c r="F67" s="83">
        <f t="shared" ref="F67:F98" si="9">E67/$E$114</f>
        <v>3.2676287714392556E-3</v>
      </c>
      <c r="G67" s="83">
        <f t="shared" si="7"/>
        <v>0.58410737652474876</v>
      </c>
    </row>
    <row r="68" spans="1:7" x14ac:dyDescent="0.3">
      <c r="A68" s="80"/>
      <c r="B68" s="69" t="s">
        <v>53</v>
      </c>
      <c r="C68" s="70">
        <v>101.39610528568369</v>
      </c>
      <c r="D68" s="70">
        <v>190.32004586011354</v>
      </c>
      <c r="E68" s="70">
        <f t="shared" si="2"/>
        <v>88.923940574429849</v>
      </c>
      <c r="F68" s="32">
        <f t="shared" si="9"/>
        <v>4.331625533364014E-3</v>
      </c>
      <c r="G68" s="32">
        <f t="shared" si="7"/>
        <v>0.87699562348954629</v>
      </c>
    </row>
    <row r="69" spans="1:7" x14ac:dyDescent="0.3">
      <c r="A69" s="80"/>
      <c r="B69" s="81" t="s">
        <v>54</v>
      </c>
      <c r="C69" s="82">
        <v>40.594690265486726</v>
      </c>
      <c r="D69" s="82">
        <v>67.306665755711037</v>
      </c>
      <c r="E69" s="82">
        <f t="shared" si="2"/>
        <v>26.711975490224312</v>
      </c>
      <c r="F69" s="83">
        <f t="shared" si="9"/>
        <v>1.3011824974535687E-3</v>
      </c>
      <c r="G69" s="83">
        <f t="shared" si="7"/>
        <v>0.65801648726790796</v>
      </c>
    </row>
    <row r="70" spans="1:7" x14ac:dyDescent="0.3">
      <c r="A70" s="80"/>
      <c r="B70" s="69" t="s">
        <v>55</v>
      </c>
      <c r="C70" s="70">
        <v>78.850466027286231</v>
      </c>
      <c r="D70" s="70">
        <v>105.24163557915385</v>
      </c>
      <c r="E70" s="70">
        <f t="shared" si="2"/>
        <v>26.39116955186762</v>
      </c>
      <c r="F70" s="32">
        <f t="shared" si="9"/>
        <v>1.2855555337263197E-3</v>
      </c>
      <c r="G70" s="32">
        <f t="shared" si="7"/>
        <v>0.33469896731789694</v>
      </c>
    </row>
    <row r="71" spans="1:7" x14ac:dyDescent="0.3">
      <c r="A71" s="80"/>
      <c r="B71" s="81" t="s">
        <v>56</v>
      </c>
      <c r="C71" s="82">
        <v>140.1035296295529</v>
      </c>
      <c r="D71" s="82">
        <v>262.98334622473658</v>
      </c>
      <c r="E71" s="82">
        <f t="shared" si="2"/>
        <v>122.87981659518368</v>
      </c>
      <c r="F71" s="83">
        <f t="shared" si="9"/>
        <v>5.9856698619116218E-3</v>
      </c>
      <c r="G71" s="84">
        <f t="shared" si="7"/>
        <v>0.87706438888505989</v>
      </c>
    </row>
    <row r="72" spans="1:7" x14ac:dyDescent="0.3">
      <c r="A72" s="80"/>
      <c r="B72" s="31" t="s">
        <v>62</v>
      </c>
      <c r="C72" s="39">
        <f>ROUND(SUM(C63:C71),0)</f>
        <v>1020</v>
      </c>
      <c r="D72" s="39">
        <f>ROUND(SUM(D63:D71),0)</f>
        <v>1905</v>
      </c>
      <c r="E72" s="39">
        <f t="shared" si="2"/>
        <v>885</v>
      </c>
      <c r="F72" s="38">
        <f t="shared" si="9"/>
        <v>4.3109747186906328E-2</v>
      </c>
      <c r="G72" s="44">
        <f t="shared" si="7"/>
        <v>0.86764705882352944</v>
      </c>
    </row>
    <row r="73" spans="1:7" x14ac:dyDescent="0.3">
      <c r="A73" s="85" t="s">
        <v>8</v>
      </c>
      <c r="B73" s="86" t="s">
        <v>48</v>
      </c>
      <c r="C73" s="87">
        <v>7.2645850451930976</v>
      </c>
      <c r="D73" s="87">
        <v>7.2645850451930976</v>
      </c>
      <c r="E73" s="87">
        <f t="shared" si="2"/>
        <v>0</v>
      </c>
      <c r="F73" s="88">
        <f t="shared" si="9"/>
        <v>0</v>
      </c>
      <c r="G73" s="89">
        <f t="shared" ref="G73" si="10">(D73-C73)/C73</f>
        <v>0</v>
      </c>
    </row>
    <row r="74" spans="1:7" x14ac:dyDescent="0.3">
      <c r="A74" s="85"/>
      <c r="B74" s="69" t="s">
        <v>49</v>
      </c>
      <c r="C74" s="70">
        <v>2.1649406255932173</v>
      </c>
      <c r="D74" s="70">
        <v>2.1881588588325993</v>
      </c>
      <c r="E74" s="70">
        <f t="shared" si="2"/>
        <v>2.3218233239381991E-2</v>
      </c>
      <c r="F74" s="32">
        <f t="shared" si="9"/>
        <v>1.1309967966964778E-6</v>
      </c>
      <c r="G74" s="32">
        <f t="shared" si="8"/>
        <v>1.0724651274452362E-2</v>
      </c>
    </row>
    <row r="75" spans="1:7" x14ac:dyDescent="0.3">
      <c r="A75" s="85"/>
      <c r="B75" s="86" t="s">
        <v>50</v>
      </c>
      <c r="C75" s="87">
        <v>10.225679603350999</v>
      </c>
      <c r="D75" s="87">
        <v>10.421849752237859</v>
      </c>
      <c r="E75" s="87">
        <f t="shared" si="2"/>
        <v>0.19617014888686057</v>
      </c>
      <c r="F75" s="88">
        <f t="shared" si="9"/>
        <v>9.5557576543845563E-6</v>
      </c>
      <c r="G75" s="88">
        <f t="shared" si="8"/>
        <v>1.9184069567618253E-2</v>
      </c>
    </row>
    <row r="76" spans="1:7" x14ac:dyDescent="0.3">
      <c r="A76" s="85"/>
      <c r="B76" s="69" t="s">
        <v>51</v>
      </c>
      <c r="C76" s="70">
        <v>20.052878526769582</v>
      </c>
      <c r="D76" s="70">
        <v>33.087390523975515</v>
      </c>
      <c r="E76" s="70">
        <f t="shared" si="2"/>
        <v>13.034511997205932</v>
      </c>
      <c r="F76" s="32">
        <f t="shared" si="9"/>
        <v>6.3493165751892118E-4</v>
      </c>
      <c r="G76" s="32">
        <f t="shared" si="8"/>
        <v>0.65000702915571529</v>
      </c>
    </row>
    <row r="77" spans="1:7" x14ac:dyDescent="0.3">
      <c r="A77" s="85"/>
      <c r="B77" s="86" t="s">
        <v>52</v>
      </c>
      <c r="C77" s="87">
        <v>2.0667907881715566</v>
      </c>
      <c r="D77" s="87">
        <v>2.6300068821402709</v>
      </c>
      <c r="E77" s="87">
        <f t="shared" si="2"/>
        <v>0.5632160939687143</v>
      </c>
      <c r="F77" s="88">
        <f t="shared" si="9"/>
        <v>2.7435145110269098E-5</v>
      </c>
      <c r="G77" s="88">
        <f t="shared" si="8"/>
        <v>0.27250754996202542</v>
      </c>
    </row>
    <row r="78" spans="1:7" x14ac:dyDescent="0.3">
      <c r="A78" s="85"/>
      <c r="B78" s="69" t="s">
        <v>53</v>
      </c>
      <c r="C78" s="70">
        <v>0</v>
      </c>
      <c r="D78" s="70">
        <v>0</v>
      </c>
      <c r="E78" s="70">
        <f t="shared" si="2"/>
        <v>0</v>
      </c>
      <c r="F78" s="32">
        <f t="shared" si="9"/>
        <v>0</v>
      </c>
      <c r="G78" s="32">
        <v>0</v>
      </c>
    </row>
    <row r="79" spans="1:7" x14ac:dyDescent="0.3">
      <c r="A79" s="85"/>
      <c r="B79" s="86" t="s">
        <v>54</v>
      </c>
      <c r="C79" s="87">
        <v>7.1040707964601779</v>
      </c>
      <c r="D79" s="87">
        <v>10.186831461799308</v>
      </c>
      <c r="E79" s="87">
        <f t="shared" si="2"/>
        <v>3.08276066533913</v>
      </c>
      <c r="F79" s="88">
        <f t="shared" si="9"/>
        <v>1.5016613889323055E-4</v>
      </c>
      <c r="G79" s="88">
        <f t="shared" si="8"/>
        <v>0.43394284117709109</v>
      </c>
    </row>
    <row r="80" spans="1:7" x14ac:dyDescent="0.3">
      <c r="A80" s="85"/>
      <c r="B80" s="69" t="s">
        <v>55</v>
      </c>
      <c r="C80" s="70">
        <v>0</v>
      </c>
      <c r="D80" s="70">
        <v>0</v>
      </c>
      <c r="E80" s="70">
        <f t="shared" si="2"/>
        <v>0</v>
      </c>
      <c r="F80" s="32">
        <f t="shared" si="9"/>
        <v>0</v>
      </c>
      <c r="G80" s="32">
        <v>0</v>
      </c>
    </row>
    <row r="81" spans="1:7" x14ac:dyDescent="0.3">
      <c r="A81" s="85"/>
      <c r="B81" s="86" t="s">
        <v>56</v>
      </c>
      <c r="C81" s="87">
        <v>7.5795239914788368</v>
      </c>
      <c r="D81" s="87">
        <v>10.191320367108005</v>
      </c>
      <c r="E81" s="87">
        <f t="shared" si="2"/>
        <v>2.6117963756291687</v>
      </c>
      <c r="F81" s="88">
        <f t="shared" si="9"/>
        <v>1.272247248102279E-4</v>
      </c>
      <c r="G81" s="90">
        <f t="shared" si="8"/>
        <v>0.34458580493517016</v>
      </c>
    </row>
    <row r="82" spans="1:7" x14ac:dyDescent="0.3">
      <c r="A82" s="85"/>
      <c r="B82" s="31" t="s">
        <v>63</v>
      </c>
      <c r="C82" s="37">
        <f>ROUND(SUM(C73:C81),0)</f>
        <v>56</v>
      </c>
      <c r="D82" s="37">
        <f>ROUND(SUM(D73:D81),0)</f>
        <v>76</v>
      </c>
      <c r="E82" s="39">
        <f t="shared" si="2"/>
        <v>20</v>
      </c>
      <c r="F82" s="38">
        <f t="shared" si="9"/>
        <v>9.742315748453407E-4</v>
      </c>
      <c r="G82" s="44">
        <f t="shared" si="8"/>
        <v>0.35714285714285715</v>
      </c>
    </row>
    <row r="83" spans="1:7" x14ac:dyDescent="0.3">
      <c r="A83" s="91" t="s">
        <v>11</v>
      </c>
      <c r="B83" s="92" t="s">
        <v>48</v>
      </c>
      <c r="C83" s="93">
        <v>122.46014790468365</v>
      </c>
      <c r="D83" s="93">
        <v>122.46014790468365</v>
      </c>
      <c r="E83" s="93">
        <f t="shared" ref="E83:E114" si="11">D83-C83</f>
        <v>0</v>
      </c>
      <c r="F83" s="94">
        <f t="shared" ref="F83:F114" si="12">E83/$E$114</f>
        <v>0</v>
      </c>
      <c r="G83" s="95">
        <f t="shared" ref="G83" si="13">(D83-C83)/C83</f>
        <v>0</v>
      </c>
    </row>
    <row r="84" spans="1:7" x14ac:dyDescent="0.3">
      <c r="A84" s="91"/>
      <c r="B84" s="69" t="s">
        <v>49</v>
      </c>
      <c r="C84" s="70">
        <v>554.97425110120037</v>
      </c>
      <c r="D84" s="70">
        <v>750.10559486713146</v>
      </c>
      <c r="E84" s="70">
        <f t="shared" si="11"/>
        <v>195.13134376593109</v>
      </c>
      <c r="F84" s="32">
        <f t="shared" si="12"/>
        <v>9.5051558169385302E-3</v>
      </c>
      <c r="G84" s="32">
        <f t="shared" si="7"/>
        <v>0.35160431926119867</v>
      </c>
    </row>
    <row r="85" spans="1:7" x14ac:dyDescent="0.3">
      <c r="A85" s="91"/>
      <c r="B85" s="92" t="s">
        <v>50</v>
      </c>
      <c r="C85" s="93">
        <v>1167.7726107026842</v>
      </c>
      <c r="D85" s="93">
        <v>1793.567143641493</v>
      </c>
      <c r="E85" s="93">
        <f t="shared" si="11"/>
        <v>625.79453293880874</v>
      </c>
      <c r="F85" s="94">
        <f t="shared" si="12"/>
        <v>3.0483439667729005E-2</v>
      </c>
      <c r="G85" s="94">
        <f t="shared" si="7"/>
        <v>0.53588731847568272</v>
      </c>
    </row>
    <row r="86" spans="1:7" x14ac:dyDescent="0.3">
      <c r="A86" s="91"/>
      <c r="B86" s="69" t="s">
        <v>51</v>
      </c>
      <c r="C86" s="70">
        <v>34.108959633617289</v>
      </c>
      <c r="D86" s="70">
        <v>50.966996936891377</v>
      </c>
      <c r="E86" s="70">
        <f t="shared" si="11"/>
        <v>16.858037303274088</v>
      </c>
      <c r="F86" s="32">
        <f t="shared" si="12"/>
        <v>8.2118161153851084E-4</v>
      </c>
      <c r="G86" s="32">
        <f t="shared" si="7"/>
        <v>0.49424073569980875</v>
      </c>
    </row>
    <row r="87" spans="1:7" x14ac:dyDescent="0.3">
      <c r="A87" s="91"/>
      <c r="B87" s="92" t="s">
        <v>52</v>
      </c>
      <c r="C87" s="93">
        <v>607.75064196090068</v>
      </c>
      <c r="D87" s="93">
        <v>1408.3923148686363</v>
      </c>
      <c r="E87" s="93">
        <f t="shared" si="11"/>
        <v>800.6416729077356</v>
      </c>
      <c r="F87" s="94">
        <f t="shared" si="12"/>
        <v>3.900051989418557E-2</v>
      </c>
      <c r="G87" s="94">
        <f t="shared" ref="G87:G92" si="14">(D87-C87)/C87</f>
        <v>1.3173851537605525</v>
      </c>
    </row>
    <row r="88" spans="1:7" x14ac:dyDescent="0.3">
      <c r="A88" s="91"/>
      <c r="B88" s="69" t="s">
        <v>53</v>
      </c>
      <c r="C88" s="70">
        <v>71.172266210143377</v>
      </c>
      <c r="D88" s="70">
        <v>110.29786020630272</v>
      </c>
      <c r="E88" s="70">
        <f t="shared" si="11"/>
        <v>39.125593996159338</v>
      </c>
      <c r="F88" s="32">
        <f t="shared" si="12"/>
        <v>1.9058694527818861E-3</v>
      </c>
      <c r="G88" s="32">
        <f t="shared" si="14"/>
        <v>0.54973090052573326</v>
      </c>
    </row>
    <row r="89" spans="1:7" x14ac:dyDescent="0.3">
      <c r="A89" s="91"/>
      <c r="B89" s="92" t="s">
        <v>54</v>
      </c>
      <c r="C89" s="93">
        <v>9.1338053097345142</v>
      </c>
      <c r="D89" s="93">
        <v>13.234318133049431</v>
      </c>
      <c r="E89" s="93">
        <f t="shared" si="11"/>
        <v>4.1005128233149168</v>
      </c>
      <c r="F89" s="94">
        <f t="shared" si="12"/>
        <v>1.9974245327658029E-4</v>
      </c>
      <c r="G89" s="94">
        <f t="shared" si="14"/>
        <v>0.4489380585925915</v>
      </c>
    </row>
    <row r="90" spans="1:7" x14ac:dyDescent="0.3">
      <c r="A90" s="91"/>
      <c r="B90" s="69" t="s">
        <v>55</v>
      </c>
      <c r="C90" s="70">
        <v>0</v>
      </c>
      <c r="D90" s="70">
        <v>0</v>
      </c>
      <c r="E90" s="70">
        <f t="shared" si="11"/>
        <v>0</v>
      </c>
      <c r="F90" s="32">
        <f t="shared" si="12"/>
        <v>0</v>
      </c>
      <c r="G90" s="32">
        <v>0</v>
      </c>
    </row>
    <row r="91" spans="1:7" x14ac:dyDescent="0.3">
      <c r="A91" s="91"/>
      <c r="B91" s="92" t="s">
        <v>56</v>
      </c>
      <c r="C91" s="93">
        <v>395.12431651946827</v>
      </c>
      <c r="D91" s="93">
        <v>651.59572687640866</v>
      </c>
      <c r="E91" s="93">
        <f t="shared" si="11"/>
        <v>256.4714103569404</v>
      </c>
      <c r="F91" s="94">
        <f t="shared" si="12"/>
        <v>1.2493127300742384E-2</v>
      </c>
      <c r="G91" s="96">
        <f t="shared" si="14"/>
        <v>0.64909042454314181</v>
      </c>
    </row>
    <row r="92" spans="1:7" x14ac:dyDescent="0.3">
      <c r="A92" s="91"/>
      <c r="B92" s="31" t="s">
        <v>66</v>
      </c>
      <c r="C92" s="37">
        <f>ROUND(SUM(C83:C91),0)</f>
        <v>2962</v>
      </c>
      <c r="D92" s="37">
        <f>ROUND(SUM(D83:D91),0)</f>
        <v>4901</v>
      </c>
      <c r="E92" s="39">
        <f t="shared" si="11"/>
        <v>1939</v>
      </c>
      <c r="F92" s="38">
        <f t="shared" si="12"/>
        <v>9.4451751181255789E-2</v>
      </c>
      <c r="G92" s="44">
        <f t="shared" si="14"/>
        <v>0.65462525320729237</v>
      </c>
    </row>
    <row r="93" spans="1:7" x14ac:dyDescent="0.3">
      <c r="A93" s="105" t="s">
        <v>12</v>
      </c>
      <c r="B93" s="106" t="s">
        <v>48</v>
      </c>
      <c r="C93" s="107">
        <v>0</v>
      </c>
      <c r="D93" s="107">
        <v>0</v>
      </c>
      <c r="E93" s="107">
        <f t="shared" si="11"/>
        <v>0</v>
      </c>
      <c r="F93" s="108">
        <f t="shared" si="12"/>
        <v>0</v>
      </c>
      <c r="G93" s="109">
        <v>0</v>
      </c>
    </row>
    <row r="94" spans="1:7" x14ac:dyDescent="0.3">
      <c r="A94" s="105"/>
      <c r="B94" s="69" t="s">
        <v>49</v>
      </c>
      <c r="C94" s="70">
        <v>41.13387188627113</v>
      </c>
      <c r="D94" s="70">
        <v>42.103061073081783</v>
      </c>
      <c r="E94" s="70">
        <f t="shared" si="11"/>
        <v>0.96918918681065236</v>
      </c>
      <c r="F94" s="32">
        <f t="shared" si="12"/>
        <v>4.7210735389480848E-5</v>
      </c>
      <c r="G94" s="32">
        <f t="shared" si="8"/>
        <v>2.3561827330291503E-2</v>
      </c>
    </row>
    <row r="95" spans="1:7" x14ac:dyDescent="0.3">
      <c r="A95" s="105"/>
      <c r="B95" s="106" t="s">
        <v>50</v>
      </c>
      <c r="C95" s="107">
        <v>4.0902718413403996</v>
      </c>
      <c r="D95" s="107">
        <v>4.0902718413403996</v>
      </c>
      <c r="E95" s="107">
        <f t="shared" si="11"/>
        <v>0</v>
      </c>
      <c r="F95" s="108">
        <f t="shared" si="12"/>
        <v>0</v>
      </c>
      <c r="G95" s="108">
        <f t="shared" si="8"/>
        <v>0</v>
      </c>
    </row>
    <row r="96" spans="1:7" x14ac:dyDescent="0.3">
      <c r="A96" s="105"/>
      <c r="B96" s="69" t="s">
        <v>51</v>
      </c>
      <c r="C96" s="70">
        <v>98.242568746697273</v>
      </c>
      <c r="D96" s="70">
        <v>164.74110989119387</v>
      </c>
      <c r="E96" s="70">
        <f t="shared" si="11"/>
        <v>66.498541144496599</v>
      </c>
      <c r="F96" s="32">
        <f t="shared" si="12"/>
        <v>3.2392489232060304E-3</v>
      </c>
      <c r="G96" s="32">
        <f t="shared" si="8"/>
        <v>0.67688113200655853</v>
      </c>
    </row>
    <row r="97" spans="1:7" x14ac:dyDescent="0.3">
      <c r="A97" s="105"/>
      <c r="B97" s="106" t="s">
        <v>52</v>
      </c>
      <c r="C97" s="107">
        <v>457.93113986615532</v>
      </c>
      <c r="D97" s="107">
        <v>744.14054752596621</v>
      </c>
      <c r="E97" s="107">
        <f t="shared" si="11"/>
        <v>286.20940765981089</v>
      </c>
      <c r="F97" s="108">
        <f t="shared" si="12"/>
        <v>1.3941712097998485E-2</v>
      </c>
      <c r="G97" s="108">
        <f t="shared" ref="G97:G102" si="15">(D97-C97)/C97</f>
        <v>0.62500533976235928</v>
      </c>
    </row>
    <row r="98" spans="1:7" x14ac:dyDescent="0.3">
      <c r="A98" s="105"/>
      <c r="B98" s="69" t="s">
        <v>53</v>
      </c>
      <c r="C98" s="70">
        <v>0</v>
      </c>
      <c r="D98" s="70">
        <v>0</v>
      </c>
      <c r="E98" s="70">
        <f t="shared" si="11"/>
        <v>0</v>
      </c>
      <c r="F98" s="32">
        <f t="shared" si="12"/>
        <v>0</v>
      </c>
      <c r="G98" s="32">
        <v>0</v>
      </c>
    </row>
    <row r="99" spans="1:7" x14ac:dyDescent="0.3">
      <c r="A99" s="105"/>
      <c r="B99" s="106" t="s">
        <v>54</v>
      </c>
      <c r="C99" s="107">
        <v>403.91716814159298</v>
      </c>
      <c r="D99" s="107">
        <v>432.71691837282197</v>
      </c>
      <c r="E99" s="107">
        <f t="shared" si="11"/>
        <v>28.799750231228984</v>
      </c>
      <c r="F99" s="108">
        <f t="shared" si="12"/>
        <v>1.402881301146134E-3</v>
      </c>
      <c r="G99" s="108">
        <f t="shared" si="15"/>
        <v>7.1301129297710972E-2</v>
      </c>
    </row>
    <row r="100" spans="1:7" x14ac:dyDescent="0.3">
      <c r="A100" s="105"/>
      <c r="B100" s="69" t="s">
        <v>55</v>
      </c>
      <c r="C100" s="70">
        <v>0</v>
      </c>
      <c r="D100" s="70">
        <v>0</v>
      </c>
      <c r="E100" s="70">
        <f t="shared" si="11"/>
        <v>0</v>
      </c>
      <c r="F100" s="32">
        <f t="shared" si="12"/>
        <v>0</v>
      </c>
      <c r="G100" s="32">
        <v>0</v>
      </c>
    </row>
    <row r="101" spans="1:7" x14ac:dyDescent="0.3">
      <c r="A101" s="105"/>
      <c r="B101" s="106" t="s">
        <v>56</v>
      </c>
      <c r="C101" s="107">
        <v>134.85845729264474</v>
      </c>
      <c r="D101" s="107">
        <v>191.09466847262411</v>
      </c>
      <c r="E101" s="107">
        <f t="shared" si="11"/>
        <v>56.236211179979364</v>
      </c>
      <c r="F101" s="108">
        <f t="shared" si="12"/>
        <v>2.7393546290603228E-3</v>
      </c>
      <c r="G101" s="110">
        <f t="shared" si="15"/>
        <v>0.41700173877820651</v>
      </c>
    </row>
    <row r="102" spans="1:7" x14ac:dyDescent="0.3">
      <c r="A102" s="105"/>
      <c r="B102" s="31" t="s">
        <v>67</v>
      </c>
      <c r="C102" s="40">
        <f>ROUND(SUM(C93:C101),0)</f>
        <v>1140</v>
      </c>
      <c r="D102" s="40">
        <f>ROUND(SUM(D93:D101),0)</f>
        <v>1579</v>
      </c>
      <c r="E102" s="40">
        <f t="shared" si="11"/>
        <v>439</v>
      </c>
      <c r="F102" s="41">
        <f t="shared" si="12"/>
        <v>2.1384383067855228E-2</v>
      </c>
      <c r="G102" s="34">
        <f t="shared" si="15"/>
        <v>0.38508771929824559</v>
      </c>
    </row>
    <row r="103" spans="1:7" x14ac:dyDescent="0.3">
      <c r="A103" s="58" t="s">
        <v>13</v>
      </c>
      <c r="B103" s="58"/>
      <c r="C103" s="45">
        <f>C12+C22+C32+C42+C52+C62+C72+C82+C92+C102</f>
        <v>50599</v>
      </c>
      <c r="D103" s="45">
        <f>D12+D22+D32+D42+D52+D62+D72+D82+D92+D102</f>
        <v>70113</v>
      </c>
      <c r="E103" s="45">
        <f t="shared" si="11"/>
        <v>19514</v>
      </c>
      <c r="F103" s="47">
        <f t="shared" si="12"/>
        <v>0.95055774757659894</v>
      </c>
      <c r="G103" s="43" t="s">
        <v>31</v>
      </c>
    </row>
    <row r="104" spans="1:7" x14ac:dyDescent="0.3">
      <c r="A104" s="111" t="s">
        <v>1</v>
      </c>
      <c r="B104" s="112" t="s">
        <v>48</v>
      </c>
      <c r="C104" s="113">
        <v>2029.9326211996713</v>
      </c>
      <c r="D104" s="113">
        <v>2029.9326211996713</v>
      </c>
      <c r="E104" s="113">
        <f t="shared" si="11"/>
        <v>0</v>
      </c>
      <c r="F104" s="114">
        <f t="shared" si="12"/>
        <v>0</v>
      </c>
      <c r="G104" s="114">
        <f t="shared" ref="G104:G112" si="16">(D104-C104)/C104</f>
        <v>0</v>
      </c>
    </row>
    <row r="105" spans="1:7" x14ac:dyDescent="0.3">
      <c r="A105" s="111"/>
      <c r="B105" s="69" t="s">
        <v>49</v>
      </c>
      <c r="C105" s="70">
        <v>1527.5601670726364</v>
      </c>
      <c r="D105" s="70">
        <v>1527.5601670726364</v>
      </c>
      <c r="E105" s="70">
        <f t="shared" si="11"/>
        <v>0</v>
      </c>
      <c r="F105" s="32">
        <f t="shared" si="12"/>
        <v>0</v>
      </c>
      <c r="G105" s="32">
        <f t="shared" si="16"/>
        <v>0</v>
      </c>
    </row>
    <row r="106" spans="1:7" x14ac:dyDescent="0.3">
      <c r="A106" s="111"/>
      <c r="B106" s="112" t="s">
        <v>50</v>
      </c>
      <c r="C106" s="113">
        <v>611.49564028038981</v>
      </c>
      <c r="D106" s="113">
        <v>611.49564028038981</v>
      </c>
      <c r="E106" s="113">
        <f t="shared" si="11"/>
        <v>0</v>
      </c>
      <c r="F106" s="114">
        <f t="shared" si="12"/>
        <v>0</v>
      </c>
      <c r="G106" s="114">
        <f t="shared" si="16"/>
        <v>0</v>
      </c>
    </row>
    <row r="107" spans="1:7" x14ac:dyDescent="0.3">
      <c r="A107" s="111"/>
      <c r="B107" s="69" t="s">
        <v>51</v>
      </c>
      <c r="C107" s="70">
        <v>1121.1842514995069</v>
      </c>
      <c r="D107" s="70">
        <v>1206.5526672259925</v>
      </c>
      <c r="E107" s="70">
        <f t="shared" si="11"/>
        <v>85.368415726485637</v>
      </c>
      <c r="F107" s="32">
        <f t="shared" si="12"/>
        <v>4.158430304763293E-3</v>
      </c>
      <c r="G107" s="32">
        <f t="shared" si="16"/>
        <v>7.6141290436706768E-2</v>
      </c>
    </row>
    <row r="108" spans="1:7" x14ac:dyDescent="0.3">
      <c r="A108" s="111"/>
      <c r="B108" s="112" t="s">
        <v>52</v>
      </c>
      <c r="C108" s="113">
        <v>1475.9390818071188</v>
      </c>
      <c r="D108" s="113">
        <v>1930.671447851008</v>
      </c>
      <c r="E108" s="113">
        <f t="shared" si="11"/>
        <v>454.73236604388921</v>
      </c>
      <c r="F108" s="114">
        <f t="shared" si="12"/>
        <v>2.2150731455204308E-2</v>
      </c>
      <c r="G108" s="114">
        <f t="shared" si="16"/>
        <v>0.30809697476614101</v>
      </c>
    </row>
    <row r="109" spans="1:7" x14ac:dyDescent="0.3">
      <c r="A109" s="111"/>
      <c r="B109" s="69" t="s">
        <v>53</v>
      </c>
      <c r="C109" s="70">
        <v>543.05414080890216</v>
      </c>
      <c r="D109" s="70">
        <v>630.82502021555581</v>
      </c>
      <c r="E109" s="70">
        <f t="shared" si="11"/>
        <v>87.770879406653648</v>
      </c>
      <c r="F109" s="32">
        <f t="shared" si="12"/>
        <v>4.2754581034952334E-3</v>
      </c>
      <c r="G109" s="32">
        <f t="shared" si="16"/>
        <v>0.16162454681942984</v>
      </c>
    </row>
    <row r="110" spans="1:7" x14ac:dyDescent="0.3">
      <c r="A110" s="111"/>
      <c r="B110" s="112" t="s">
        <v>54</v>
      </c>
      <c r="C110" s="113">
        <v>223.270796460177</v>
      </c>
      <c r="D110" s="113">
        <v>486.0875709606787</v>
      </c>
      <c r="E110" s="113">
        <f t="shared" si="11"/>
        <v>262.81677450050171</v>
      </c>
      <c r="F110" s="114">
        <f t="shared" si="12"/>
        <v>1.2802220005869829E-2</v>
      </c>
      <c r="G110" s="114">
        <f t="shared" si="16"/>
        <v>1.1771211401907558</v>
      </c>
    </row>
    <row r="111" spans="1:7" x14ac:dyDescent="0.3">
      <c r="A111" s="111"/>
      <c r="B111" s="69" t="s">
        <v>55</v>
      </c>
      <c r="C111" s="70">
        <v>242.18357422666486</v>
      </c>
      <c r="D111" s="70">
        <v>242.18357422666486</v>
      </c>
      <c r="E111" s="70">
        <f t="shared" si="11"/>
        <v>0</v>
      </c>
      <c r="F111" s="32">
        <f t="shared" si="12"/>
        <v>0</v>
      </c>
      <c r="G111" s="32">
        <f t="shared" si="16"/>
        <v>0</v>
      </c>
    </row>
    <row r="112" spans="1:7" x14ac:dyDescent="0.3">
      <c r="A112" s="111"/>
      <c r="B112" s="112" t="s">
        <v>56</v>
      </c>
      <c r="C112" s="113">
        <v>1197.4354830830107</v>
      </c>
      <c r="D112" s="113">
        <v>1322.0732874520763</v>
      </c>
      <c r="E112" s="113">
        <f t="shared" si="11"/>
        <v>124.63780436906563</v>
      </c>
      <c r="F112" s="114">
        <f t="shared" si="12"/>
        <v>6.0713042217870154E-3</v>
      </c>
      <c r="G112" s="115">
        <f t="shared" si="16"/>
        <v>0.10408728163638799</v>
      </c>
    </row>
    <row r="113" spans="1:7" x14ac:dyDescent="0.3">
      <c r="A113" s="57" t="s">
        <v>68</v>
      </c>
      <c r="B113" s="57"/>
      <c r="C113" s="45">
        <f>ROUND(SUM(C104:C112),0)</f>
        <v>8972</v>
      </c>
      <c r="D113" s="45">
        <f>ROUND(SUM(D104:D112),0)</f>
        <v>9987</v>
      </c>
      <c r="E113" s="45">
        <f t="shared" si="11"/>
        <v>1015</v>
      </c>
      <c r="F113" s="47">
        <f t="shared" si="12"/>
        <v>4.9442252423401042E-2</v>
      </c>
      <c r="G113" s="41">
        <f t="shared" ref="G113" si="17">(D113-C113)/C113</f>
        <v>0.11312973695942934</v>
      </c>
    </row>
    <row r="114" spans="1:7" ht="15" thickBot="1" x14ac:dyDescent="0.35">
      <c r="A114" s="59" t="s">
        <v>14</v>
      </c>
      <c r="B114" s="59"/>
      <c r="C114" s="46">
        <f>C12+C22+C52+C62+C72+C82+C32+C42+C92+C102+C113</f>
        <v>59571</v>
      </c>
      <c r="D114" s="46">
        <f>D12+D22+D52+D62+D72+D82+D32+D42+D92+D102+D113</f>
        <v>80100</v>
      </c>
      <c r="E114" s="46">
        <f t="shared" si="11"/>
        <v>20529</v>
      </c>
      <c r="F114" s="35">
        <f t="shared" si="12"/>
        <v>1</v>
      </c>
      <c r="G114" s="42" t="s">
        <v>31</v>
      </c>
    </row>
    <row r="116" spans="1:7" x14ac:dyDescent="0.3">
      <c r="A116" s="62" t="s">
        <v>35</v>
      </c>
    </row>
    <row r="117" spans="1:7" x14ac:dyDescent="0.3">
      <c r="A117" s="62"/>
    </row>
    <row r="118" spans="1:7" x14ac:dyDescent="0.3">
      <c r="A118" s="65" t="s">
        <v>36</v>
      </c>
    </row>
    <row r="119" spans="1:7" x14ac:dyDescent="0.3">
      <c r="A119" s="65"/>
    </row>
    <row r="120" spans="1:7" x14ac:dyDescent="0.3">
      <c r="A120" s="65" t="s">
        <v>69</v>
      </c>
    </row>
  </sheetData>
  <mergeCells count="19">
    <mergeCell ref="E1:G1"/>
    <mergeCell ref="B1:B2"/>
    <mergeCell ref="D1:D2"/>
    <mergeCell ref="C1:C2"/>
    <mergeCell ref="A3:A12"/>
    <mergeCell ref="A13:A22"/>
    <mergeCell ref="A43:A52"/>
    <mergeCell ref="A53:A62"/>
    <mergeCell ref="A1:A2"/>
    <mergeCell ref="A113:B113"/>
    <mergeCell ref="A103:B103"/>
    <mergeCell ref="A114:B114"/>
    <mergeCell ref="A23:A32"/>
    <mergeCell ref="A33:A42"/>
    <mergeCell ref="A83:A92"/>
    <mergeCell ref="A93:A102"/>
    <mergeCell ref="A104:A112"/>
    <mergeCell ref="A63:A72"/>
    <mergeCell ref="A73:A8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E2909-4C02-494D-8054-DB66296D5985}">
  <dimension ref="A1:C30"/>
  <sheetViews>
    <sheetView zoomScale="150" zoomScaleNormal="150" workbookViewId="0"/>
  </sheetViews>
  <sheetFormatPr defaultRowHeight="14.4" x14ac:dyDescent="0.3"/>
  <cols>
    <col min="1" max="1" width="12.5546875" style="62" customWidth="1"/>
    <col min="2" max="2" width="70.5546875" style="62" bestFit="1" customWidth="1"/>
    <col min="3" max="3" width="20.21875" style="62" bestFit="1" customWidth="1"/>
    <col min="4" max="16384" width="8.88671875" style="62"/>
  </cols>
  <sheetData>
    <row r="1" spans="1:3" x14ac:dyDescent="0.3">
      <c r="A1" s="48" t="s">
        <v>91</v>
      </c>
      <c r="B1" s="48"/>
      <c r="C1" s="48"/>
    </row>
    <row r="2" spans="1:3" x14ac:dyDescent="0.3">
      <c r="A2" s="49" t="s">
        <v>93</v>
      </c>
      <c r="B2" s="49" t="s">
        <v>70</v>
      </c>
      <c r="C2" s="49" t="s">
        <v>57</v>
      </c>
    </row>
    <row r="3" spans="1:3" x14ac:dyDescent="0.3">
      <c r="A3" s="72">
        <v>11</v>
      </c>
      <c r="B3" s="64" t="s">
        <v>71</v>
      </c>
      <c r="C3" s="64" t="s">
        <v>48</v>
      </c>
    </row>
    <row r="4" spans="1:3" x14ac:dyDescent="0.3">
      <c r="A4" s="72">
        <v>21</v>
      </c>
      <c r="B4" s="64" t="s">
        <v>72</v>
      </c>
      <c r="C4" s="64" t="s">
        <v>48</v>
      </c>
    </row>
    <row r="5" spans="1:3" x14ac:dyDescent="0.3">
      <c r="A5" s="72">
        <v>22</v>
      </c>
      <c r="B5" s="64" t="s">
        <v>73</v>
      </c>
      <c r="C5" s="64" t="s">
        <v>49</v>
      </c>
    </row>
    <row r="6" spans="1:3" x14ac:dyDescent="0.3">
      <c r="A6" s="72">
        <v>23</v>
      </c>
      <c r="B6" s="64" t="s">
        <v>74</v>
      </c>
      <c r="C6" s="64" t="s">
        <v>49</v>
      </c>
    </row>
    <row r="7" spans="1:3" x14ac:dyDescent="0.3">
      <c r="A7" s="72">
        <v>31</v>
      </c>
      <c r="B7" s="64" t="s">
        <v>75</v>
      </c>
      <c r="C7" s="64" t="s">
        <v>50</v>
      </c>
    </row>
    <row r="8" spans="1:3" x14ac:dyDescent="0.3">
      <c r="A8" s="72">
        <v>32</v>
      </c>
      <c r="B8" s="64" t="s">
        <v>75</v>
      </c>
      <c r="C8" s="64" t="s">
        <v>50</v>
      </c>
    </row>
    <row r="9" spans="1:3" x14ac:dyDescent="0.3">
      <c r="A9" s="72">
        <v>33</v>
      </c>
      <c r="B9" s="64" t="s">
        <v>75</v>
      </c>
      <c r="C9" s="64" t="s">
        <v>50</v>
      </c>
    </row>
    <row r="10" spans="1:3" x14ac:dyDescent="0.3">
      <c r="A10" s="72">
        <v>42</v>
      </c>
      <c r="B10" s="64" t="s">
        <v>76</v>
      </c>
      <c r="C10" s="64" t="s">
        <v>49</v>
      </c>
    </row>
    <row r="11" spans="1:3" x14ac:dyDescent="0.3">
      <c r="A11" s="72">
        <v>44</v>
      </c>
      <c r="B11" s="64" t="s">
        <v>77</v>
      </c>
      <c r="C11" s="64" t="s">
        <v>51</v>
      </c>
    </row>
    <row r="12" spans="1:3" x14ac:dyDescent="0.3">
      <c r="A12" s="72">
        <v>45</v>
      </c>
      <c r="B12" s="64" t="s">
        <v>77</v>
      </c>
      <c r="C12" s="64" t="s">
        <v>51</v>
      </c>
    </row>
    <row r="13" spans="1:3" x14ac:dyDescent="0.3">
      <c r="A13" s="72">
        <v>48</v>
      </c>
      <c r="B13" s="64" t="s">
        <v>78</v>
      </c>
      <c r="C13" s="64" t="s">
        <v>49</v>
      </c>
    </row>
    <row r="14" spans="1:3" x14ac:dyDescent="0.3">
      <c r="A14" s="72">
        <v>49</v>
      </c>
      <c r="B14" s="64" t="s">
        <v>78</v>
      </c>
      <c r="C14" s="64" t="s">
        <v>49</v>
      </c>
    </row>
    <row r="15" spans="1:3" x14ac:dyDescent="0.3">
      <c r="A15" s="72">
        <v>51</v>
      </c>
      <c r="B15" s="64" t="s">
        <v>79</v>
      </c>
      <c r="C15" s="64" t="s">
        <v>52</v>
      </c>
    </row>
    <row r="16" spans="1:3" x14ac:dyDescent="0.3">
      <c r="A16" s="72">
        <v>52</v>
      </c>
      <c r="B16" s="64" t="s">
        <v>80</v>
      </c>
      <c r="C16" s="64" t="s">
        <v>52</v>
      </c>
    </row>
    <row r="17" spans="1:3" x14ac:dyDescent="0.3">
      <c r="A17" s="72">
        <v>53</v>
      </c>
      <c r="B17" s="64" t="s">
        <v>81</v>
      </c>
      <c r="C17" s="64" t="s">
        <v>52</v>
      </c>
    </row>
    <row r="18" spans="1:3" x14ac:dyDescent="0.3">
      <c r="A18" s="72">
        <v>54</v>
      </c>
      <c r="B18" s="64" t="s">
        <v>82</v>
      </c>
      <c r="C18" s="64" t="s">
        <v>52</v>
      </c>
    </row>
    <row r="19" spans="1:3" x14ac:dyDescent="0.3">
      <c r="A19" s="72">
        <v>55</v>
      </c>
      <c r="B19" s="64" t="s">
        <v>83</v>
      </c>
      <c r="C19" s="64" t="s">
        <v>52</v>
      </c>
    </row>
    <row r="20" spans="1:3" x14ac:dyDescent="0.3">
      <c r="A20" s="72">
        <v>56</v>
      </c>
      <c r="B20" s="64" t="s">
        <v>84</v>
      </c>
      <c r="C20" s="64" t="s">
        <v>52</v>
      </c>
    </row>
    <row r="21" spans="1:3" x14ac:dyDescent="0.3">
      <c r="A21" s="72">
        <v>61</v>
      </c>
      <c r="B21" s="64" t="s">
        <v>85</v>
      </c>
      <c r="C21" s="64" t="s">
        <v>53</v>
      </c>
    </row>
    <row r="22" spans="1:3" x14ac:dyDescent="0.3">
      <c r="A22" s="72">
        <v>62</v>
      </c>
      <c r="B22" s="64" t="s">
        <v>86</v>
      </c>
      <c r="C22" s="64" t="s">
        <v>55</v>
      </c>
    </row>
    <row r="23" spans="1:3" x14ac:dyDescent="0.3">
      <c r="A23" s="72">
        <v>71</v>
      </c>
      <c r="B23" s="64" t="s">
        <v>87</v>
      </c>
      <c r="C23" s="64" t="s">
        <v>52</v>
      </c>
    </row>
    <row r="24" spans="1:3" x14ac:dyDescent="0.3">
      <c r="A24" s="72">
        <v>72</v>
      </c>
      <c r="B24" s="64" t="s">
        <v>88</v>
      </c>
      <c r="C24" s="64" t="s">
        <v>51</v>
      </c>
    </row>
    <row r="25" spans="1:3" x14ac:dyDescent="0.3">
      <c r="A25" s="72">
        <v>81</v>
      </c>
      <c r="B25" s="64" t="s">
        <v>89</v>
      </c>
      <c r="C25" s="64" t="s">
        <v>52</v>
      </c>
    </row>
    <row r="26" spans="1:3" ht="15" thickBot="1" x14ac:dyDescent="0.35">
      <c r="A26" s="73">
        <v>92</v>
      </c>
      <c r="B26" s="71" t="s">
        <v>90</v>
      </c>
      <c r="C26" s="71" t="s">
        <v>54</v>
      </c>
    </row>
    <row r="28" spans="1:3" x14ac:dyDescent="0.3">
      <c r="A28" s="62" t="s">
        <v>35</v>
      </c>
    </row>
    <row r="30" spans="1:3" x14ac:dyDescent="0.3">
      <c r="A30" s="65" t="s">
        <v>92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Approved - Population</vt:lpstr>
      <vt:lpstr>Approved - Housing</vt:lpstr>
      <vt:lpstr>Approved - Employment</vt:lpstr>
      <vt:lpstr>Supplement - Housing</vt:lpstr>
      <vt:lpstr>Supplement - Employment</vt:lpstr>
      <vt:lpstr>Supplement - Employment Sectors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Hamilton</dc:creator>
  <cp:lastModifiedBy>Mark Hamilton</cp:lastModifiedBy>
  <dcterms:created xsi:type="dcterms:W3CDTF">2023-12-04T16:24:18Z</dcterms:created>
  <dcterms:modified xsi:type="dcterms:W3CDTF">2024-01-05T20:41:10Z</dcterms:modified>
</cp:coreProperties>
</file>